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a467e9cd0d7aa063/統計/"/>
    </mc:Choice>
  </mc:AlternateContent>
  <xr:revisionPtr revIDLastSave="247" documentId="8_{3B2EDCE8-B74E-4FC8-B2B4-157992BE2CD4}" xr6:coauthVersionLast="45" xr6:coauthVersionMax="45" xr10:uidLastSave="{E4327F1C-4E24-4289-8507-F0835113B4E4}"/>
  <bookViews>
    <workbookView xWindow="-108" yWindow="-108" windowWidth="23256" windowHeight="13176" firstSheet="3" activeTab="4" xr2:uid="{00000000-000D-0000-FFFF-FFFF00000000}"/>
  </bookViews>
  <sheets>
    <sheet name="TAB-1.サンプル数30未満の臨界値" sheetId="5" r:id="rId1"/>
    <sheet name="TAB-2.平均値の信頼区間の自動計算" sheetId="10" r:id="rId2"/>
    <sheet name="TAB-3.効果量と信頼区間（Cohen's d)" sheetId="1" r:id="rId3"/>
    <sheet name="TAB-4.効果量と信頼区間（Hopkins et al.)" sheetId="9" r:id="rId4"/>
    <sheet name="TAB-5.効果量と信頼区間のフォレストプロット" sheetId="2" r:id="rId5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B10" i="10"/>
  <c r="B8" i="10"/>
  <c r="B20" i="10"/>
  <c r="B17" i="10"/>
  <c r="B24" i="10"/>
  <c r="B26" i="10"/>
  <c r="B25" i="10"/>
  <c r="A13" i="10"/>
  <c r="H5" i="9"/>
  <c r="J5" i="9"/>
  <c r="Q5" i="9"/>
  <c r="R5" i="9"/>
  <c r="H6" i="9"/>
  <c r="J6" i="9"/>
  <c r="Q6" i="9"/>
  <c r="R6" i="9"/>
  <c r="H7" i="9"/>
  <c r="J7" i="9"/>
  <c r="Q7" i="9"/>
  <c r="R7" i="9"/>
  <c r="H8" i="9"/>
  <c r="J8" i="9"/>
  <c r="Q8" i="9"/>
  <c r="R8" i="9"/>
  <c r="H9" i="9"/>
  <c r="J9" i="9"/>
  <c r="Q9" i="9"/>
  <c r="R9" i="9"/>
  <c r="H4" i="9"/>
  <c r="J4" i="9"/>
  <c r="Q4" i="9"/>
  <c r="R4" i="9"/>
  <c r="O5" i="9"/>
  <c r="P5" i="9"/>
  <c r="O6" i="9"/>
  <c r="P6" i="9"/>
  <c r="O7" i="9"/>
  <c r="P7" i="9"/>
  <c r="O8" i="9"/>
  <c r="P8" i="9"/>
  <c r="O9" i="9"/>
  <c r="P9" i="9"/>
  <c r="O4" i="9"/>
  <c r="P4" i="9"/>
  <c r="M5" i="9"/>
  <c r="N5" i="9"/>
  <c r="M6" i="9"/>
  <c r="N6" i="9"/>
  <c r="M7" i="9"/>
  <c r="N7" i="9"/>
  <c r="M8" i="9"/>
  <c r="N8" i="9"/>
  <c r="M9" i="9"/>
  <c r="N9" i="9"/>
  <c r="M4" i="9"/>
  <c r="N4" i="9"/>
  <c r="K7" i="9"/>
  <c r="L7" i="9"/>
  <c r="K8" i="9"/>
  <c r="L8" i="9"/>
  <c r="K9" i="9"/>
  <c r="L9" i="9"/>
  <c r="K5" i="9"/>
  <c r="L5" i="9"/>
  <c r="K6" i="9"/>
  <c r="L6" i="9"/>
  <c r="K4" i="9"/>
  <c r="L4" i="9"/>
  <c r="I5" i="9"/>
  <c r="I6" i="9"/>
  <c r="I7" i="9"/>
  <c r="I8" i="9"/>
  <c r="I9" i="9"/>
  <c r="I4" i="9"/>
  <c r="I5" i="1"/>
  <c r="I6" i="1"/>
  <c r="I7" i="1"/>
  <c r="I8" i="1"/>
  <c r="I9" i="1"/>
  <c r="R5" i="1"/>
  <c r="R6" i="1"/>
  <c r="R7" i="1"/>
  <c r="R8" i="1"/>
  <c r="R9" i="1"/>
  <c r="R4" i="1"/>
  <c r="P5" i="1"/>
  <c r="P6" i="1"/>
  <c r="P7" i="1"/>
  <c r="P8" i="1"/>
  <c r="P9" i="1"/>
  <c r="P4" i="1"/>
  <c r="N5" i="1"/>
  <c r="N6" i="1"/>
  <c r="N7" i="1"/>
  <c r="N8" i="1"/>
  <c r="N9" i="1"/>
  <c r="N4" i="1"/>
  <c r="L5" i="1"/>
  <c r="L6" i="1"/>
  <c r="L7" i="1"/>
  <c r="L8" i="1"/>
  <c r="L9" i="1"/>
  <c r="L4" i="1"/>
  <c r="I4" i="1"/>
  <c r="H9" i="1"/>
  <c r="J9" i="1"/>
  <c r="Q9" i="1"/>
  <c r="Q8" i="1"/>
  <c r="Q7" i="1"/>
  <c r="Q6" i="1"/>
  <c r="Q5" i="1"/>
  <c r="Q4" i="1"/>
  <c r="O9" i="1"/>
  <c r="O8" i="1"/>
  <c r="O7" i="1"/>
  <c r="O6" i="1"/>
  <c r="O5" i="1"/>
  <c r="O4" i="1"/>
  <c r="M9" i="1"/>
  <c r="M8" i="1"/>
  <c r="M7" i="1"/>
  <c r="M6" i="1"/>
  <c r="M5" i="1"/>
  <c r="K9" i="1"/>
  <c r="K8" i="1"/>
  <c r="K7" i="1"/>
  <c r="K6" i="1"/>
  <c r="K5" i="1"/>
  <c r="M4" i="1"/>
  <c r="K4" i="1"/>
  <c r="C17" i="2"/>
  <c r="C16" i="2"/>
  <c r="H5" i="1"/>
  <c r="H6" i="1"/>
  <c r="H7" i="1"/>
  <c r="H8" i="1"/>
  <c r="C20" i="2"/>
  <c r="C19" i="2"/>
  <c r="C18" i="2"/>
  <c r="C15" i="2"/>
  <c r="C4" i="2"/>
  <c r="C6" i="2"/>
  <c r="J5" i="1"/>
  <c r="C7" i="2"/>
  <c r="A18" i="2"/>
  <c r="A12" i="2"/>
  <c r="A15" i="2"/>
  <c r="J6" i="1"/>
  <c r="J7" i="1"/>
  <c r="J8" i="1"/>
  <c r="J4" i="1"/>
  <c r="H4" i="1"/>
  <c r="C9" i="2"/>
  <c r="A9" i="2"/>
  <c r="A6" i="2"/>
  <c r="A3" i="2"/>
  <c r="C12" i="2"/>
  <c r="C8" i="2"/>
  <c r="C14" i="2"/>
  <c r="C11" i="2"/>
  <c r="C13" i="2"/>
  <c r="C10" i="2"/>
  <c r="C5" i="2"/>
</calcChain>
</file>

<file path=xl/sharedStrings.xml><?xml version="1.0" encoding="utf-8"?>
<sst xmlns="http://schemas.openxmlformats.org/spreadsheetml/2006/main" count="138" uniqueCount="68">
  <si>
    <t>n</t>
  </si>
  <si>
    <t>テスト種目</t>
    <rPh sb="3" eb="5">
      <t>シュモク</t>
    </rPh>
    <phoneticPr fontId="5"/>
  </si>
  <si>
    <t>標準偏差</t>
    <rPh sb="0" eb="2">
      <t>ヒョウジュン</t>
    </rPh>
    <rPh sb="2" eb="4">
      <t>ヘンサ</t>
    </rPh>
    <phoneticPr fontId="5"/>
  </si>
  <si>
    <t>CMJ(㎝)</t>
    <phoneticPr fontId="5"/>
  </si>
  <si>
    <t>スクワット1RM(kg)</t>
    <phoneticPr fontId="5"/>
  </si>
  <si>
    <t>RSI(m/s)</t>
    <phoneticPr fontId="5"/>
  </si>
  <si>
    <t>5mスピード(㎞/h)</t>
    <phoneticPr fontId="5"/>
  </si>
  <si>
    <t>d</t>
    <phoneticPr fontId="5"/>
  </si>
  <si>
    <t xml:space="preserve">95%信頼区間 </t>
    <rPh sb="3" eb="5">
      <t>シンライ</t>
    </rPh>
    <rPh sb="5" eb="7">
      <t>クカン</t>
    </rPh>
    <phoneticPr fontId="5"/>
  </si>
  <si>
    <t>プレテスト or 統制群</t>
    <rPh sb="9" eb="11">
      <t>トウセイ</t>
    </rPh>
    <rPh sb="11" eb="12">
      <t>グン</t>
    </rPh>
    <phoneticPr fontId="5"/>
  </si>
  <si>
    <t>ポストテスト or 実験群</t>
    <rPh sb="10" eb="12">
      <t>ジッケン</t>
    </rPh>
    <rPh sb="12" eb="13">
      <t>グン</t>
    </rPh>
    <phoneticPr fontId="5"/>
  </si>
  <si>
    <t>データ入力フィールド</t>
    <rPh sb="3" eb="5">
      <t>ニュウリョク</t>
    </rPh>
    <phoneticPr fontId="5"/>
  </si>
  <si>
    <t>効果量</t>
    <rPh sb="0" eb="2">
      <t>コウカ</t>
    </rPh>
    <rPh sb="2" eb="3">
      <t>リョウ</t>
    </rPh>
    <phoneticPr fontId="5"/>
  </si>
  <si>
    <t>下限</t>
    <rPh sb="0" eb="2">
      <t>カゲン</t>
    </rPh>
    <phoneticPr fontId="5"/>
  </si>
  <si>
    <t>上限</t>
    <rPh sb="0" eb="2">
      <t>ジョウゲン</t>
    </rPh>
    <phoneticPr fontId="5"/>
  </si>
  <si>
    <t>20-30スピード(km/h)</t>
    <phoneticPr fontId="5"/>
  </si>
  <si>
    <t>下限値</t>
    <rPh sb="0" eb="2">
      <t>カゲン</t>
    </rPh>
    <rPh sb="2" eb="3">
      <t>アタイ</t>
    </rPh>
    <phoneticPr fontId="5"/>
  </si>
  <si>
    <t>上限値</t>
    <rPh sb="0" eb="2">
      <t>ジョウゲン</t>
    </rPh>
    <rPh sb="2" eb="3">
      <t>アタイ</t>
    </rPh>
    <phoneticPr fontId="5"/>
  </si>
  <si>
    <t>下限･効果量･上限</t>
    <rPh sb="0" eb="2">
      <t>カゲン</t>
    </rPh>
    <rPh sb="3" eb="5">
      <t>コウカ</t>
    </rPh>
    <rPh sb="5" eb="6">
      <t>リョウ</t>
    </rPh>
    <rPh sb="7" eb="9">
      <t>ジョウゲン</t>
    </rPh>
    <phoneticPr fontId="5"/>
  </si>
  <si>
    <t>位置</t>
    <rPh sb="0" eb="2">
      <t>イチ</t>
    </rPh>
    <phoneticPr fontId="5"/>
  </si>
  <si>
    <t>表現</t>
    <rPh sb="0" eb="2">
      <t>ヒョウゲン</t>
    </rPh>
    <phoneticPr fontId="5"/>
  </si>
  <si>
    <t xml:space="preserve">90%信頼区間 </t>
    <rPh sb="3" eb="5">
      <t>シンライ</t>
    </rPh>
    <rPh sb="5" eb="7">
      <t>クカン</t>
    </rPh>
    <phoneticPr fontId="5"/>
  </si>
  <si>
    <t>平均値</t>
    <rPh sb="0" eb="2">
      <t>ヘイキン</t>
    </rPh>
    <rPh sb="2" eb="3">
      <t>チ</t>
    </rPh>
    <phoneticPr fontId="5"/>
  </si>
  <si>
    <t>n</t>
    <phoneticPr fontId="5"/>
  </si>
  <si>
    <t>標準誤差
(SE)</t>
    <rPh sb="0" eb="2">
      <t>ヒョウジュン</t>
    </rPh>
    <rPh sb="2" eb="4">
      <t>ゴサ</t>
    </rPh>
    <phoneticPr fontId="5"/>
  </si>
  <si>
    <t>効果量(d)とその表現</t>
    <rPh sb="0" eb="2">
      <t>コウカ</t>
    </rPh>
    <rPh sb="2" eb="3">
      <t>リョウ</t>
    </rPh>
    <rPh sb="9" eb="11">
      <t>ヒョウゲン</t>
    </rPh>
    <phoneticPr fontId="5"/>
  </si>
  <si>
    <t>相対的ピークパワー(W/kg)</t>
    <rPh sb="0" eb="3">
      <t>ソウタイテキ</t>
    </rPh>
    <phoneticPr fontId="5"/>
  </si>
  <si>
    <t>ｎ-1</t>
    <phoneticPr fontId="5"/>
  </si>
  <si>
    <t>&lt; 0.2</t>
  </si>
  <si>
    <t>0.2 - 0.49</t>
  </si>
  <si>
    <t>0.5-0.79</t>
  </si>
  <si>
    <t>&gt; 0.8</t>
  </si>
  <si>
    <t>些少</t>
    <rPh sb="0" eb="2">
      <t>サショウ</t>
    </rPh>
    <phoneticPr fontId="5"/>
  </si>
  <si>
    <t>小さな</t>
    <rPh sb="0" eb="1">
      <t>チイ</t>
    </rPh>
    <phoneticPr fontId="5"/>
  </si>
  <si>
    <t>中くらいの</t>
    <rPh sb="0" eb="1">
      <t>チュウ</t>
    </rPh>
    <phoneticPr fontId="5"/>
  </si>
  <si>
    <t>大きな</t>
    <rPh sb="0" eb="1">
      <t>オオ</t>
    </rPh>
    <phoneticPr fontId="5"/>
  </si>
  <si>
    <t>・平均値の信頼区間をもとめるには、ｎ数が30以上と30未満で臨界値と標準誤差を変える必要があります。</t>
    <rPh sb="1" eb="4">
      <t>ヘイキンチ</t>
    </rPh>
    <rPh sb="5" eb="7">
      <t>シンライ</t>
    </rPh>
    <rPh sb="7" eb="9">
      <t>クカン</t>
    </rPh>
    <rPh sb="18" eb="19">
      <t>スウ</t>
    </rPh>
    <rPh sb="22" eb="24">
      <t>イジョウ</t>
    </rPh>
    <rPh sb="27" eb="29">
      <t>ミマン</t>
    </rPh>
    <rPh sb="30" eb="33">
      <t>リンカイチ</t>
    </rPh>
    <rPh sb="34" eb="36">
      <t>ヒョウジュン</t>
    </rPh>
    <rPh sb="36" eb="38">
      <t>ゴサ</t>
    </rPh>
    <rPh sb="39" eb="40">
      <t>カ</t>
    </rPh>
    <rPh sb="42" eb="44">
      <t>ヒツヨウ</t>
    </rPh>
    <phoneticPr fontId="5"/>
  </si>
  <si>
    <t>95%CI</t>
    <phoneticPr fontId="5"/>
  </si>
  <si>
    <t>90%CI</t>
    <phoneticPr fontId="5"/>
  </si>
  <si>
    <t>Cohenのｄ</t>
    <phoneticPr fontId="5"/>
  </si>
  <si>
    <t>サンプルサイズが30以上のz分布と30未満のt分布による平均値の信頼区間の計算</t>
    <rPh sb="28" eb="31">
      <t>ヘイキンチ</t>
    </rPh>
    <phoneticPr fontId="5"/>
  </si>
  <si>
    <t>赤字の部分にのみ数値をいれてください。</t>
    <rPh sb="0" eb="2">
      <t>アカジ</t>
    </rPh>
    <rPh sb="3" eb="5">
      <t>ブブン</t>
    </rPh>
    <rPh sb="8" eb="10">
      <t>スウチ</t>
    </rPh>
    <phoneticPr fontId="5"/>
  </si>
  <si>
    <t>平均値</t>
    <rPh sb="0" eb="3">
      <t>ヘイキンチ</t>
    </rPh>
    <phoneticPr fontId="5"/>
  </si>
  <si>
    <t>サンプルサイズ(n)</t>
    <phoneticPr fontId="5"/>
  </si>
  <si>
    <t>自由度（n-1)</t>
    <rPh sb="0" eb="3">
      <t>ジユウド</t>
    </rPh>
    <phoneticPr fontId="5"/>
  </si>
  <si>
    <t>確率</t>
    <rPh sb="0" eb="2">
      <t>カクリツ</t>
    </rPh>
    <phoneticPr fontId="5"/>
  </si>
  <si>
    <t>ｚとtのどちらを使うべきか</t>
    <rPh sb="8" eb="9">
      <t>ツカ</t>
    </rPh>
    <phoneticPr fontId="5"/>
  </si>
  <si>
    <t>ｚ分布</t>
    <rPh sb="1" eb="3">
      <t>ブンプ</t>
    </rPh>
    <phoneticPr fontId="5"/>
  </si>
  <si>
    <r>
      <t>Norm.S.Inv(</t>
    </r>
    <r>
      <rPr>
        <b/>
        <sz val="16"/>
        <color theme="0"/>
        <rFont val="ＭＳ Ｐゴシック"/>
        <family val="2"/>
        <charset val="128"/>
      </rPr>
      <t>確率</t>
    </r>
    <r>
      <rPr>
        <b/>
        <sz val="16"/>
        <color theme="0"/>
        <rFont val="Segoe UI"/>
        <family val="2"/>
      </rPr>
      <t>/2)</t>
    </r>
    <rPh sb="11" eb="13">
      <t>カクリツ</t>
    </rPh>
    <phoneticPr fontId="5"/>
  </si>
  <si>
    <t>臨界値</t>
    <rPh sb="0" eb="3">
      <t>リンカイチ</t>
    </rPh>
    <phoneticPr fontId="5"/>
  </si>
  <si>
    <t>t分布</t>
    <rPh sb="1" eb="3">
      <t>ブンプ</t>
    </rPh>
    <phoneticPr fontId="5"/>
  </si>
  <si>
    <r>
      <t>T.INV.2T(</t>
    </r>
    <r>
      <rPr>
        <b/>
        <sz val="16"/>
        <color theme="0"/>
        <rFont val="Yu Gothic"/>
        <family val="1"/>
        <charset val="128"/>
      </rPr>
      <t>両側確率</t>
    </r>
    <r>
      <rPr>
        <b/>
        <sz val="16"/>
        <color theme="0"/>
        <rFont val="Segoe UI"/>
        <family val="2"/>
      </rPr>
      <t>,</t>
    </r>
    <r>
      <rPr>
        <b/>
        <sz val="16"/>
        <color theme="0"/>
        <rFont val="Yu Gothic"/>
        <family val="1"/>
        <charset val="128"/>
      </rPr>
      <t>自由度</t>
    </r>
    <r>
      <rPr>
        <b/>
        <sz val="16"/>
        <color theme="0"/>
        <rFont val="Segoe UI"/>
        <family val="2"/>
      </rPr>
      <t>)</t>
    </r>
    <rPh sb="9" eb="11">
      <t>リョウガワ</t>
    </rPh>
    <rPh sb="11" eb="13">
      <t>カクリツ</t>
    </rPh>
    <rPh sb="14" eb="17">
      <t>ジユウド</t>
    </rPh>
    <phoneticPr fontId="5"/>
  </si>
  <si>
    <t>上限と下限の計算</t>
    <phoneticPr fontId="5"/>
  </si>
  <si>
    <r>
      <t xml:space="preserve">CI = </t>
    </r>
    <r>
      <rPr>
        <i/>
        <sz val="12"/>
        <color theme="0"/>
        <rFont val="Segoe Ul"/>
        <family val="2"/>
      </rPr>
      <t>z</t>
    </r>
    <r>
      <rPr>
        <sz val="12"/>
        <color theme="0"/>
        <rFont val="Segoe Ul"/>
        <family val="2"/>
      </rPr>
      <t xml:space="preserve"> (or </t>
    </r>
    <r>
      <rPr>
        <i/>
        <sz val="12"/>
        <color theme="0"/>
        <rFont val="Segoe Ul"/>
        <family val="2"/>
      </rPr>
      <t xml:space="preserve">t </t>
    </r>
    <r>
      <rPr>
        <sz val="12"/>
        <color theme="0"/>
        <rFont val="Segoe Ul"/>
        <family val="2"/>
      </rPr>
      <t>if n &lt; 30) * SD/SQRT(n(or n-1 if n&lt;30))</t>
    </r>
    <phoneticPr fontId="5"/>
  </si>
  <si>
    <t>CI%に基づく上下の区間値</t>
    <rPh sb="4" eb="5">
      <t>モト</t>
    </rPh>
    <rPh sb="7" eb="9">
      <t>ジョウゲ</t>
    </rPh>
    <rPh sb="10" eb="12">
      <t>クカン</t>
    </rPh>
    <rPh sb="12" eb="13">
      <t>アタイ</t>
    </rPh>
    <phoneticPr fontId="5"/>
  </si>
  <si>
    <t>求めたい信頼区間のパーセント</t>
    <rPh sb="0" eb="1">
      <t>モト</t>
    </rPh>
    <rPh sb="4" eb="5">
      <t>エイ</t>
    </rPh>
    <rPh sb="5" eb="7">
      <t>リオ</t>
    </rPh>
    <phoneticPr fontId="5"/>
  </si>
  <si>
    <t>Hopkins et al(2009)</t>
    <phoneticPr fontId="5"/>
  </si>
  <si>
    <t>0.2-0.6</t>
    <phoneticPr fontId="5"/>
  </si>
  <si>
    <t>0.6-1.2</t>
    <phoneticPr fontId="5"/>
  </si>
  <si>
    <t>1.2-2.0</t>
    <phoneticPr fontId="5"/>
  </si>
  <si>
    <t>&gt;2.0</t>
    <phoneticPr fontId="5"/>
  </si>
  <si>
    <t>非常に大きな</t>
    <rPh sb="0" eb="2">
      <t>ヒジョウ</t>
    </rPh>
    <rPh sb="3" eb="4">
      <t>オオ</t>
    </rPh>
    <phoneticPr fontId="5"/>
  </si>
  <si>
    <t>&lt;0.2</t>
    <phoneticPr fontId="5"/>
  </si>
  <si>
    <t>黒字セルの数値は自動的に変化します。</t>
    <rPh sb="0" eb="2">
      <t>クロジ</t>
    </rPh>
    <rPh sb="5" eb="7">
      <t>スウチ</t>
    </rPh>
    <rPh sb="8" eb="11">
      <t>ジドウテキ</t>
    </rPh>
    <rPh sb="12" eb="14">
      <t>ヘンカ</t>
    </rPh>
    <phoneticPr fontId="5"/>
  </si>
  <si>
    <t>・ｎが30以上の大きなサンプルの場合の臨界値は、95%CIには1.96、90%CIには1.64を使い、標準誤差を求める式は標準誤差 / √nですが、</t>
    <rPh sb="5" eb="7">
      <t>イジョウ</t>
    </rPh>
    <rPh sb="8" eb="9">
      <t>オオ</t>
    </rPh>
    <rPh sb="16" eb="18">
      <t>バアイ</t>
    </rPh>
    <rPh sb="19" eb="22">
      <t>リンカイチ</t>
    </rPh>
    <rPh sb="48" eb="49">
      <t>ツカ</t>
    </rPh>
    <rPh sb="51" eb="53">
      <t>ヒョウジュン</t>
    </rPh>
    <rPh sb="53" eb="55">
      <t>ゴサ</t>
    </rPh>
    <rPh sb="56" eb="57">
      <t>モト</t>
    </rPh>
    <rPh sb="59" eb="60">
      <t>シキ</t>
    </rPh>
    <rPh sb="61" eb="63">
      <t>ヒョウジュン</t>
    </rPh>
    <rPh sb="63" eb="65">
      <t>ゴサ</t>
    </rPh>
    <phoneticPr fontId="5"/>
  </si>
  <si>
    <t>・ｎが30未満の場合、臨界値には下の表のn-1に該当する数値(tの臨界値）を用い、標準誤差を求める式の分母も√n-1とします。</t>
    <rPh sb="33" eb="36">
      <t>リンカイチ</t>
    </rPh>
    <phoneticPr fontId="5"/>
  </si>
  <si>
    <t>ｎ&lt;30の場合に用いるtの臨界値</t>
    <rPh sb="5" eb="7">
      <t>バアイ</t>
    </rPh>
    <rPh sb="8" eb="9">
      <t>モチ</t>
    </rPh>
    <rPh sb="13" eb="15">
      <t>リンカイ</t>
    </rPh>
    <rPh sb="15" eb="16">
      <t>チ</t>
    </rPh>
    <phoneticPr fontId="5"/>
  </si>
  <si>
    <t>各テスト種目の効果量と95%信頼区間の下限及び上限（TAB-3より）</t>
    <rPh sb="0" eb="1">
      <t>カク</t>
    </rPh>
    <rPh sb="4" eb="6">
      <t>シュモク</t>
    </rPh>
    <rPh sb="7" eb="9">
      <t>コウカ</t>
    </rPh>
    <rPh sb="9" eb="10">
      <t>リョウ</t>
    </rPh>
    <rPh sb="14" eb="16">
      <t>シンライ</t>
    </rPh>
    <rPh sb="16" eb="18">
      <t>クカン</t>
    </rPh>
    <rPh sb="19" eb="21">
      <t>カゲン</t>
    </rPh>
    <rPh sb="21" eb="22">
      <t>オヨ</t>
    </rPh>
    <rPh sb="23" eb="25">
      <t>ジョウゲン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</si>
</sst>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 "/>
  </numFmts>
  <fonts count="32">
    <font>
      <sz val="12"/>
      <color theme="1"/>
      <name val="游ゴシック"/>
      <family val="2"/>
      <scheme val="minor"/>
    </font>
    <font>
      <b/>
      <sz val="12"/>
      <color theme="0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b/>
      <i/>
      <sz val="12"/>
      <color theme="0"/>
      <name val="游ゴシック"/>
      <family val="2"/>
      <scheme val="minor"/>
    </font>
    <font>
      <b/>
      <i/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4"/>
      <name val="游ゴシック"/>
      <family val="3"/>
      <charset val="128"/>
      <scheme val="minor"/>
    </font>
    <font>
      <b/>
      <i/>
      <sz val="12"/>
      <color theme="0"/>
      <name val="游ゴシック"/>
      <family val="3"/>
      <charset val="128"/>
      <scheme val="minor"/>
    </font>
    <font>
      <sz val="12"/>
      <color theme="1"/>
      <name val="Meiryo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rgb="FFFF0000"/>
      <name val="Segoe UI"/>
      <family val="2"/>
    </font>
    <font>
      <b/>
      <sz val="16"/>
      <color theme="1"/>
      <name val="Segoe UI"/>
      <family val="2"/>
    </font>
    <font>
      <b/>
      <sz val="16"/>
      <color theme="1"/>
      <name val="ＭＳ ゴシック"/>
      <family val="3"/>
      <charset val="128"/>
    </font>
    <font>
      <b/>
      <sz val="16"/>
      <color theme="0"/>
      <name val="Segoe UI"/>
      <family val="2"/>
    </font>
    <font>
      <b/>
      <sz val="16"/>
      <color theme="0"/>
      <name val="ＭＳ Ｐゴシック"/>
      <family val="2"/>
      <charset val="128"/>
    </font>
    <font>
      <i/>
      <sz val="16"/>
      <color theme="1"/>
      <name val="メイリオ"/>
      <family val="3"/>
      <charset val="128"/>
    </font>
    <font>
      <b/>
      <sz val="16"/>
      <color theme="1"/>
      <name val="Segoe UL"/>
    </font>
    <font>
      <i/>
      <sz val="12"/>
      <color theme="1"/>
      <name val="メイリオ"/>
      <family val="3"/>
      <charset val="128"/>
    </font>
    <font>
      <b/>
      <sz val="16"/>
      <color theme="0"/>
      <name val="Yu Gothic"/>
      <family val="1"/>
      <charset val="128"/>
    </font>
    <font>
      <b/>
      <sz val="16"/>
      <color theme="0"/>
      <name val="メイリオ"/>
      <family val="3"/>
      <charset val="128"/>
    </font>
    <font>
      <sz val="12"/>
      <color theme="0"/>
      <name val="Segoe Ul"/>
    </font>
    <font>
      <i/>
      <sz val="12"/>
      <color theme="0"/>
      <name val="Segoe Ul"/>
      <family val="2"/>
    </font>
    <font>
      <sz val="12"/>
      <color theme="0"/>
      <name val="Segoe Ul"/>
      <family val="2"/>
    </font>
    <font>
      <sz val="14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/>
    </xf>
    <xf numFmtId="0" fontId="7" fillId="0" borderId="7" xfId="0" applyFont="1" applyBorder="1" applyAlignment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3" fillId="0" borderId="0" xfId="0" applyFont="1" applyProtection="1"/>
    <xf numFmtId="0" fontId="14" fillId="0" borderId="0" xfId="0" applyFont="1" applyProtection="1"/>
    <xf numFmtId="0" fontId="17" fillId="0" borderId="12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5" fillId="9" borderId="9" xfId="0" applyFont="1" applyFill="1" applyBorder="1" applyAlignment="1" applyProtection="1">
      <alignment horizontal="center"/>
    </xf>
    <xf numFmtId="0" fontId="19" fillId="10" borderId="10" xfId="0" applyFont="1" applyFill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2" fontId="22" fillId="0" borderId="14" xfId="0" applyNumberFormat="1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5" fillId="0" borderId="13" xfId="0" applyFont="1" applyBorder="1" applyAlignment="1" applyProtection="1">
      <alignment horizontal="center" vertical="center"/>
    </xf>
    <xf numFmtId="0" fontId="0" fillId="0" borderId="15" xfId="0" applyBorder="1" applyProtection="1"/>
    <xf numFmtId="0" fontId="25" fillId="10" borderId="16" xfId="0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26" fillId="10" borderId="18" xfId="0" applyFont="1" applyFill="1" applyBorder="1" applyAlignment="1" applyProtection="1">
      <alignment horizontal="center"/>
    </xf>
    <xf numFmtId="0" fontId="15" fillId="9" borderId="11" xfId="0" applyFont="1" applyFill="1" applyBorder="1" applyAlignment="1" applyProtection="1">
      <alignment horizontal="center" wrapText="1"/>
    </xf>
    <xf numFmtId="0" fontId="15" fillId="9" borderId="11" xfId="0" applyFont="1" applyFill="1" applyBorder="1" applyAlignment="1" applyProtection="1">
      <alignment horizontal="center"/>
    </xf>
    <xf numFmtId="0" fontId="15" fillId="9" borderId="13" xfId="0" applyFont="1" applyFill="1" applyBorder="1" applyAlignment="1" applyProtection="1">
      <alignment horizontal="center"/>
    </xf>
    <xf numFmtId="0" fontId="29" fillId="0" borderId="0" xfId="0" applyFont="1" applyProtection="1"/>
    <xf numFmtId="2" fontId="22" fillId="0" borderId="12" xfId="0" applyNumberFormat="1" applyFont="1" applyBorder="1" applyAlignment="1" applyProtection="1">
      <alignment horizontal="center"/>
    </xf>
    <xf numFmtId="0" fontId="7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0" xfId="0" applyFont="1" applyProtection="1"/>
    <xf numFmtId="0" fontId="11" fillId="0" borderId="0" xfId="0" applyFont="1" applyProtection="1"/>
    <xf numFmtId="0" fontId="0" fillId="9" borderId="5" xfId="0" applyFill="1" applyBorder="1" applyAlignment="1" applyProtection="1">
      <alignment horizontal="right"/>
    </xf>
    <xf numFmtId="9" fontId="0" fillId="9" borderId="5" xfId="0" applyNumberForma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10" fillId="7" borderId="6" xfId="0" applyFont="1" applyFill="1" applyBorder="1" applyAlignment="1" applyProtection="1">
      <alignment horizontal="right" vertical="center" wrapText="1"/>
    </xf>
    <xf numFmtId="2" fontId="10" fillId="8" borderId="6" xfId="0" applyNumberFormat="1" applyFont="1" applyFill="1" applyBorder="1" applyAlignment="1" applyProtection="1">
      <alignment horizontal="right" vertical="center" wrapText="1"/>
    </xf>
    <xf numFmtId="2" fontId="10" fillId="0" borderId="6" xfId="0" applyNumberFormat="1" applyFont="1" applyBorder="1" applyAlignment="1" applyProtection="1">
      <alignment horizontal="right" vertical="center" wrapText="1"/>
    </xf>
    <xf numFmtId="0" fontId="10" fillId="7" borderId="4" xfId="0" applyFont="1" applyFill="1" applyBorder="1" applyAlignment="1" applyProtection="1">
      <alignment horizontal="right" vertical="center" wrapText="1"/>
    </xf>
    <xf numFmtId="2" fontId="10" fillId="8" borderId="4" xfId="0" applyNumberFormat="1" applyFont="1" applyFill="1" applyBorder="1" applyAlignment="1" applyProtection="1">
      <alignment horizontal="right" vertical="center" wrapText="1"/>
    </xf>
    <xf numFmtId="2" fontId="10" fillId="0" borderId="4" xfId="0" applyNumberFormat="1" applyFont="1" applyBorder="1" applyAlignment="1" applyProtection="1">
      <alignment horizontal="right" vertical="center" wrapText="1"/>
    </xf>
    <xf numFmtId="0" fontId="0" fillId="0" borderId="0" xfId="0" quotePrefix="1" applyProtection="1"/>
    <xf numFmtId="0" fontId="6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30" fillId="9" borderId="13" xfId="0" applyFont="1" applyFill="1" applyBorder="1" applyAlignment="1" applyProtection="1">
      <alignment horizontal="center" vertical="center"/>
      <protection locked="0"/>
    </xf>
    <xf numFmtId="0" fontId="30" fillId="9" borderId="1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F6DA5"/>
      <color rgb="FF1835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baseline="0"/>
              <a:t>効果量と</a:t>
            </a:r>
            <a:r>
              <a:rPr lang="en-US" b="1" baseline="0"/>
              <a:t>95%</a:t>
            </a:r>
            <a:r>
              <a:rPr lang="ja-JP" altLang="en-US" b="1" baseline="0"/>
              <a:t>信頼区間</a:t>
            </a:r>
            <a:endParaRPr lang="en-US" b="1"/>
          </a:p>
        </c:rich>
      </c:tx>
      <c:layout>
        <c:manualLayout>
          <c:xMode val="edge"/>
          <c:yMode val="edge"/>
          <c:x val="0.31173147322908301"/>
          <c:y val="3.907713311267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3223179374860218E-2"/>
          <c:y val="0.17386209641261252"/>
          <c:w val="0.75309742134338986"/>
          <c:h val="0.654246829990780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'TAB-5.効果量と信頼区間のフォレストプロット'!$A$3</c:f>
              <c:strCache>
                <c:ptCount val="1"/>
                <c:pt idx="0">
                  <c:v>CMJ(㎝)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4B20-FF4D-977E-505D4C1258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B20-FF4D-977E-505D4C12582E}"/>
              </c:ext>
            </c:extLst>
          </c:dPt>
          <c:xVal>
            <c:numRef>
              <c:f>'TAB-5.効果量と信頼区間のフォレストプロット'!$C$3:$C$5</c:f>
              <c:numCache>
                <c:formatCode>0.00_ </c:formatCode>
                <c:ptCount val="3"/>
                <c:pt idx="0">
                  <c:v>0.72094708951652864</c:v>
                </c:pt>
                <c:pt idx="1">
                  <c:v>5.8255079161770862E-3</c:v>
                </c:pt>
                <c:pt idx="2">
                  <c:v>1.4360686711168802</c:v>
                </c:pt>
              </c:numCache>
            </c:numRef>
          </c:xVal>
          <c:yVal>
            <c:numRef>
              <c:f>'TAB-5.効果量と信頼区間のフォレストプロット'!$D$3:$D$5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20-FF4D-977E-505D4C12582E}"/>
            </c:ext>
          </c:extLst>
        </c:ser>
        <c:ser>
          <c:idx val="1"/>
          <c:order val="1"/>
          <c:tx>
            <c:strRef>
              <c:f>'TAB-5.効果量と信頼区間のフォレストプロット'!$A$6</c:f>
              <c:strCache>
                <c:ptCount val="1"/>
                <c:pt idx="0">
                  <c:v>スクワット1RM(kg)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4B20-FF4D-977E-505D4C1258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4B20-FF4D-977E-505D4C12582E}"/>
              </c:ext>
            </c:extLst>
          </c:dPt>
          <c:xVal>
            <c:numRef>
              <c:f>'TAB-5.効果量と信頼区間のフォレストプロット'!$C$6:$C$8</c:f>
              <c:numCache>
                <c:formatCode>0.00_ </c:formatCode>
                <c:ptCount val="3"/>
                <c:pt idx="0">
                  <c:v>0.70771926010708264</c:v>
                </c:pt>
                <c:pt idx="1">
                  <c:v>-0.11711568478097933</c:v>
                </c:pt>
                <c:pt idx="2">
                  <c:v>1.5325542049951446</c:v>
                </c:pt>
              </c:numCache>
            </c:numRef>
          </c:xVal>
          <c:yVal>
            <c:numRef>
              <c:f>'TAB-5.効果量と信頼区間のフォレストプロット'!$D$6:$D$8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B20-FF4D-977E-505D4C12582E}"/>
            </c:ext>
          </c:extLst>
        </c:ser>
        <c:ser>
          <c:idx val="2"/>
          <c:order val="2"/>
          <c:tx>
            <c:strRef>
              <c:f>'TAB-5.効果量と信頼区間のフォレストプロット'!$A$9</c:f>
              <c:strCache>
                <c:ptCount val="1"/>
                <c:pt idx="0">
                  <c:v>RSI(m/s)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4B20-FF4D-977E-505D4C1258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4B20-FF4D-977E-505D4C12582E}"/>
              </c:ext>
            </c:extLst>
          </c:dPt>
          <c:xVal>
            <c:numRef>
              <c:f>'TAB-5.効果量と信頼区間のフォレストプロット'!$C$9:$C$11</c:f>
              <c:numCache>
                <c:formatCode>0.00_ </c:formatCode>
                <c:ptCount val="3"/>
                <c:pt idx="0">
                  <c:v>4.1202096209968411E-2</c:v>
                </c:pt>
                <c:pt idx="1">
                  <c:v>-0.57867008364923067</c:v>
                </c:pt>
                <c:pt idx="2">
                  <c:v>0.66107427606916747</c:v>
                </c:pt>
              </c:numCache>
            </c:numRef>
          </c:xVal>
          <c:yVal>
            <c:numRef>
              <c:f>'TAB-5.効果量と信頼区間のフォレストプロット'!$D$9:$D$11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B20-FF4D-977E-505D4C12582E}"/>
            </c:ext>
          </c:extLst>
        </c:ser>
        <c:ser>
          <c:idx val="3"/>
          <c:order val="3"/>
          <c:tx>
            <c:strRef>
              <c:f>'TAB-5.効果量と信頼区間のフォレストプロット'!$A$12</c:f>
              <c:strCache>
                <c:ptCount val="1"/>
                <c:pt idx="0">
                  <c:v>5mスピード(㎞/h)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4B20-FF4D-977E-505D4C1258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4B20-FF4D-977E-505D4C12582E}"/>
              </c:ext>
            </c:extLst>
          </c:dPt>
          <c:xVal>
            <c:numRef>
              <c:f>'TAB-5.効果量と信頼区間のフォレストプロット'!$C$12:$C$14</c:f>
              <c:numCache>
                <c:formatCode>0.00_ </c:formatCode>
                <c:ptCount val="3"/>
                <c:pt idx="0">
                  <c:v>0.27439773622801317</c:v>
                </c:pt>
                <c:pt idx="1">
                  <c:v>-0.44465314146137697</c:v>
                </c:pt>
                <c:pt idx="2">
                  <c:v>0.99344861391740324</c:v>
                </c:pt>
              </c:numCache>
            </c:numRef>
          </c:xVal>
          <c:yVal>
            <c:numRef>
              <c:f>'TAB-5.効果量と信頼区間のフォレストプロット'!$D$12:$D$14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B20-FF4D-977E-505D4C12582E}"/>
            </c:ext>
          </c:extLst>
        </c:ser>
        <c:ser>
          <c:idx val="4"/>
          <c:order val="4"/>
          <c:tx>
            <c:strRef>
              <c:f>'TAB-5.効果量と信頼区間のフォレストプロット'!$A$15</c:f>
              <c:strCache>
                <c:ptCount val="1"/>
                <c:pt idx="0">
                  <c:v>20-30スピード(km/h)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6F9-4931-806E-9868E4192CD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6F9-4931-806E-9868E4192CDE}"/>
              </c:ext>
            </c:extLst>
          </c:dPt>
          <c:xVal>
            <c:numRef>
              <c:f>'TAB-5.効果量と信頼区間のフォレストプロット'!$C$15:$C$17</c:f>
              <c:numCache>
                <c:formatCode>0.00_ </c:formatCode>
                <c:ptCount val="3"/>
                <c:pt idx="0">
                  <c:v>0.30519435836487779</c:v>
                </c:pt>
                <c:pt idx="1">
                  <c:v>-0.41465076895817771</c:v>
                </c:pt>
                <c:pt idx="2">
                  <c:v>1.0250394856879332</c:v>
                </c:pt>
              </c:numCache>
            </c:numRef>
          </c:xVal>
          <c:yVal>
            <c:numRef>
              <c:f>'TAB-5.効果量と信頼区間のフォレストプロット'!$D$15:$D$17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6F9-4931-806E-9868E4192CDE}"/>
            </c:ext>
          </c:extLst>
        </c:ser>
        <c:ser>
          <c:idx val="5"/>
          <c:order val="5"/>
          <c:tx>
            <c:strRef>
              <c:f>'TAB-5.効果量と信頼区間のフォレストプロット'!$A$18</c:f>
              <c:strCache>
                <c:ptCount val="1"/>
                <c:pt idx="0">
                  <c:v>相対的ピークパワー(W/kg)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6F9-4931-806E-9868E4192CD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6F9-4931-806E-9868E4192CDE}"/>
              </c:ext>
            </c:extLst>
          </c:dPt>
          <c:xVal>
            <c:numRef>
              <c:f>'TAB-5.効果量と信頼区間のフォレストプロット'!$C$18:$C$20</c:f>
              <c:numCache>
                <c:formatCode>0.00_ </c:formatCode>
                <c:ptCount val="3"/>
                <c:pt idx="0">
                  <c:v>-0.17925163190605509</c:v>
                </c:pt>
                <c:pt idx="1">
                  <c:v>-0.704134569674712</c:v>
                </c:pt>
                <c:pt idx="2">
                  <c:v>0.34563130586260182</c:v>
                </c:pt>
              </c:numCache>
            </c:numRef>
          </c:xVal>
          <c:yVal>
            <c:numRef>
              <c:f>'TAB-5.効果量と信頼区間のフォレストプロット'!$D$18:$D$20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6F9-4931-806E-9868E4192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4602400"/>
        <c:axId val="-2024599920"/>
      </c:scatterChart>
      <c:valAx>
        <c:axId val="-2024602400"/>
        <c:scaling>
          <c:orientation val="minMax"/>
          <c:max val="1.8"/>
          <c:min val="-1.8"/>
        </c:scaling>
        <c:delete val="0"/>
        <c:axPos val="b"/>
        <c:numFmt formatCode="0.0_ 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24599920"/>
        <c:crosses val="autoZero"/>
        <c:crossBetween val="midCat"/>
        <c:majorUnit val="0.2"/>
        <c:minorUnit val="0.2"/>
      </c:valAx>
      <c:valAx>
        <c:axId val="-202459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2024602400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54060384640894"/>
          <c:y val="0.22211298683633832"/>
          <c:w val="0.27076903623716819"/>
          <c:h val="0.579742167545755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457199</xdr:colOff>
      <xdr:row>5</xdr:row>
      <xdr:rowOff>257965</xdr:rowOff>
    </xdr:from>
    <xdr:to>
      <xdr:col>6</xdr:col>
      <xdr:colOff>5419937</xdr:colOff>
      <xdr:row>21</xdr:row>
      <xdr:rowOff>198120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41EABD0-F324-4102-8F5F-2952C0087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299" y="1553365"/>
          <a:ext cx="6425778" cy="396351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24</xdr:row>
      <xdr:rowOff>19379</xdr:rowOff>
    </xdr:to>
    <xdr:sp macro="" textlink="">
      <xdr:nvSpPr>
        <xdr:cNvPr id="2" name="AutoShape 1" descr="rl.jpg">
          <a:extLst>
            <a:ext uri="{FF2B5EF4-FFF2-40B4-BE49-F238E27FC236}">
              <a16:creationId xmlns:a16="http://schemas.microsoft.com/office/drawing/2014/main" id="{E4B833BA-997E-4EA0-8B5F-9A966188367B}"/>
            </a:ext>
          </a:extLst>
        </xdr:cNvPr>
        <xdr:cNvSpPr>
          <a:spLocks noChangeAspect="1" noChangeArrowheads="1"/>
        </xdr:cNvSpPr>
      </xdr:nvSpPr>
      <xdr:spPr bwMode="auto">
        <a:xfrm>
          <a:off x="10599420" y="6995160"/>
          <a:ext cx="304800" cy="354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115389</xdr:colOff>
      <xdr:row>6</xdr:row>
      <xdr:rowOff>544</xdr:rowOff>
    </xdr:from>
    <xdr:to>
      <xdr:col>11</xdr:col>
      <xdr:colOff>2806</xdr:colOff>
      <xdr:row>24</xdr:row>
      <xdr:rowOff>49089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3CA71124-A3BD-44DB-8B22-F9360CDEB442}"/>
            </a:ext>
          </a:extLst>
        </xdr:cNvPr>
        <xdr:cNvGrpSpPr/>
      </xdr:nvGrpSpPr>
      <xdr:grpSpPr>
        <a:xfrm>
          <a:off x="7971609" y="1867444"/>
          <a:ext cx="6288217" cy="5786405"/>
          <a:chOff x="7677331" y="1454876"/>
          <a:chExt cx="6225081" cy="6069614"/>
        </a:xfrm>
      </xdr:grpSpPr>
      <xdr:sp macro="" textlink="">
        <xdr:nvSpPr>
          <xdr:cNvPr id="4" name="フリーフォーム: 図形 3">
            <a:extLst>
              <a:ext uri="{FF2B5EF4-FFF2-40B4-BE49-F238E27FC236}">
                <a16:creationId xmlns:a16="http://schemas.microsoft.com/office/drawing/2014/main" id="{2D9877D7-BF85-42BA-930A-5DFC172F87D4}"/>
              </a:ext>
            </a:extLst>
          </xdr:cNvPr>
          <xdr:cNvSpPr/>
        </xdr:nvSpPr>
        <xdr:spPr>
          <a:xfrm>
            <a:off x="7892140" y="1454876"/>
            <a:ext cx="5370581" cy="4080507"/>
          </a:xfrm>
          <a:custGeom>
            <a:avLst/>
            <a:gdLst>
              <a:gd name="connsiteX0" fmla="*/ 0 w 8168640"/>
              <a:gd name="connsiteY0" fmla="*/ 3927151 h 3949171"/>
              <a:gd name="connsiteX1" fmla="*/ 693420 w 8168640"/>
              <a:gd name="connsiteY1" fmla="*/ 3927151 h 3949171"/>
              <a:gd name="connsiteX2" fmla="*/ 1287780 w 8168640"/>
              <a:gd name="connsiteY2" fmla="*/ 3858571 h 3949171"/>
              <a:gd name="connsiteX3" fmla="*/ 1920240 w 8168640"/>
              <a:gd name="connsiteY3" fmla="*/ 3523291 h 3949171"/>
              <a:gd name="connsiteX4" fmla="*/ 2613660 w 8168640"/>
              <a:gd name="connsiteY4" fmla="*/ 2555551 h 3949171"/>
              <a:gd name="connsiteX5" fmla="*/ 3192780 w 8168640"/>
              <a:gd name="connsiteY5" fmla="*/ 1229671 h 3949171"/>
              <a:gd name="connsiteX6" fmla="*/ 3718560 w 8168640"/>
              <a:gd name="connsiteY6" fmla="*/ 200971 h 3949171"/>
              <a:gd name="connsiteX7" fmla="*/ 4168140 w 8168640"/>
              <a:gd name="connsiteY7" fmla="*/ 18091 h 3949171"/>
              <a:gd name="connsiteX8" fmla="*/ 4564380 w 8168640"/>
              <a:gd name="connsiteY8" fmla="*/ 460051 h 3949171"/>
              <a:gd name="connsiteX9" fmla="*/ 5334000 w 8168640"/>
              <a:gd name="connsiteY9" fmla="*/ 2113591 h 3949171"/>
              <a:gd name="connsiteX10" fmla="*/ 5935980 w 8168640"/>
              <a:gd name="connsiteY10" fmla="*/ 3248971 h 3949171"/>
              <a:gd name="connsiteX11" fmla="*/ 6827520 w 8168640"/>
              <a:gd name="connsiteY11" fmla="*/ 3858571 h 3949171"/>
              <a:gd name="connsiteX12" fmla="*/ 8168640 w 8168640"/>
              <a:gd name="connsiteY12" fmla="*/ 3934771 h 3949171"/>
              <a:gd name="connsiteX0" fmla="*/ 0 w 8168640"/>
              <a:gd name="connsiteY0" fmla="*/ 3924990 h 3947010"/>
              <a:gd name="connsiteX1" fmla="*/ 693420 w 8168640"/>
              <a:gd name="connsiteY1" fmla="*/ 3924990 h 3947010"/>
              <a:gd name="connsiteX2" fmla="*/ 1287780 w 8168640"/>
              <a:gd name="connsiteY2" fmla="*/ 3856410 h 3947010"/>
              <a:gd name="connsiteX3" fmla="*/ 1920240 w 8168640"/>
              <a:gd name="connsiteY3" fmla="*/ 3521130 h 3947010"/>
              <a:gd name="connsiteX4" fmla="*/ 2613660 w 8168640"/>
              <a:gd name="connsiteY4" fmla="*/ 2553390 h 3947010"/>
              <a:gd name="connsiteX5" fmla="*/ 3192780 w 8168640"/>
              <a:gd name="connsiteY5" fmla="*/ 1227510 h 3947010"/>
              <a:gd name="connsiteX6" fmla="*/ 3718560 w 8168640"/>
              <a:gd name="connsiteY6" fmla="*/ 198810 h 3947010"/>
              <a:gd name="connsiteX7" fmla="*/ 4168140 w 8168640"/>
              <a:gd name="connsiteY7" fmla="*/ 15930 h 3947010"/>
              <a:gd name="connsiteX8" fmla="*/ 4564380 w 8168640"/>
              <a:gd name="connsiteY8" fmla="*/ 457890 h 3947010"/>
              <a:gd name="connsiteX9" fmla="*/ 5334000 w 8168640"/>
              <a:gd name="connsiteY9" fmla="*/ 2111430 h 3947010"/>
              <a:gd name="connsiteX10" fmla="*/ 5935980 w 8168640"/>
              <a:gd name="connsiteY10" fmla="*/ 3246810 h 3947010"/>
              <a:gd name="connsiteX11" fmla="*/ 6827520 w 8168640"/>
              <a:gd name="connsiteY11" fmla="*/ 3856410 h 3947010"/>
              <a:gd name="connsiteX12" fmla="*/ 8168640 w 8168640"/>
              <a:gd name="connsiteY12" fmla="*/ 3932610 h 3947010"/>
              <a:gd name="connsiteX0" fmla="*/ 0 w 8168640"/>
              <a:gd name="connsiteY0" fmla="*/ 3920711 h 3942731"/>
              <a:gd name="connsiteX1" fmla="*/ 693420 w 8168640"/>
              <a:gd name="connsiteY1" fmla="*/ 3920711 h 3942731"/>
              <a:gd name="connsiteX2" fmla="*/ 1287780 w 8168640"/>
              <a:gd name="connsiteY2" fmla="*/ 3852131 h 3942731"/>
              <a:gd name="connsiteX3" fmla="*/ 1920240 w 8168640"/>
              <a:gd name="connsiteY3" fmla="*/ 3516851 h 3942731"/>
              <a:gd name="connsiteX4" fmla="*/ 2613660 w 8168640"/>
              <a:gd name="connsiteY4" fmla="*/ 2549111 h 3942731"/>
              <a:gd name="connsiteX5" fmla="*/ 3192780 w 8168640"/>
              <a:gd name="connsiteY5" fmla="*/ 1223231 h 3942731"/>
              <a:gd name="connsiteX6" fmla="*/ 3733800 w 8168640"/>
              <a:gd name="connsiteY6" fmla="*/ 217391 h 3942731"/>
              <a:gd name="connsiteX7" fmla="*/ 4168140 w 8168640"/>
              <a:gd name="connsiteY7" fmla="*/ 11651 h 3942731"/>
              <a:gd name="connsiteX8" fmla="*/ 4564380 w 8168640"/>
              <a:gd name="connsiteY8" fmla="*/ 453611 h 3942731"/>
              <a:gd name="connsiteX9" fmla="*/ 5334000 w 8168640"/>
              <a:gd name="connsiteY9" fmla="*/ 2107151 h 3942731"/>
              <a:gd name="connsiteX10" fmla="*/ 5935980 w 8168640"/>
              <a:gd name="connsiteY10" fmla="*/ 3242531 h 3942731"/>
              <a:gd name="connsiteX11" fmla="*/ 6827520 w 8168640"/>
              <a:gd name="connsiteY11" fmla="*/ 3852131 h 3942731"/>
              <a:gd name="connsiteX12" fmla="*/ 8168640 w 8168640"/>
              <a:gd name="connsiteY12" fmla="*/ 3928331 h 3942731"/>
              <a:gd name="connsiteX0" fmla="*/ 0 w 8168640"/>
              <a:gd name="connsiteY0" fmla="*/ 3939101 h 3961121"/>
              <a:gd name="connsiteX1" fmla="*/ 693420 w 8168640"/>
              <a:gd name="connsiteY1" fmla="*/ 3939101 h 3961121"/>
              <a:gd name="connsiteX2" fmla="*/ 1287780 w 8168640"/>
              <a:gd name="connsiteY2" fmla="*/ 3870521 h 3961121"/>
              <a:gd name="connsiteX3" fmla="*/ 1920240 w 8168640"/>
              <a:gd name="connsiteY3" fmla="*/ 3535241 h 3961121"/>
              <a:gd name="connsiteX4" fmla="*/ 2613660 w 8168640"/>
              <a:gd name="connsiteY4" fmla="*/ 2567501 h 3961121"/>
              <a:gd name="connsiteX5" fmla="*/ 3192780 w 8168640"/>
              <a:gd name="connsiteY5" fmla="*/ 1241621 h 3961121"/>
              <a:gd name="connsiteX6" fmla="*/ 3733800 w 8168640"/>
              <a:gd name="connsiteY6" fmla="*/ 235781 h 3961121"/>
              <a:gd name="connsiteX7" fmla="*/ 4168140 w 8168640"/>
              <a:gd name="connsiteY7" fmla="*/ 30041 h 3961121"/>
              <a:gd name="connsiteX8" fmla="*/ 4564380 w 8168640"/>
              <a:gd name="connsiteY8" fmla="*/ 472001 h 3961121"/>
              <a:gd name="connsiteX9" fmla="*/ 5334000 w 8168640"/>
              <a:gd name="connsiteY9" fmla="*/ 2125541 h 3961121"/>
              <a:gd name="connsiteX10" fmla="*/ 5935980 w 8168640"/>
              <a:gd name="connsiteY10" fmla="*/ 3260921 h 3961121"/>
              <a:gd name="connsiteX11" fmla="*/ 6827520 w 8168640"/>
              <a:gd name="connsiteY11" fmla="*/ 3870521 h 3961121"/>
              <a:gd name="connsiteX12" fmla="*/ 8168640 w 8168640"/>
              <a:gd name="connsiteY12" fmla="*/ 3946721 h 3961121"/>
              <a:gd name="connsiteX0" fmla="*/ 0 w 8168640"/>
              <a:gd name="connsiteY0" fmla="*/ 3939101 h 3962515"/>
              <a:gd name="connsiteX1" fmla="*/ 693420 w 8168640"/>
              <a:gd name="connsiteY1" fmla="*/ 3939101 h 3962515"/>
              <a:gd name="connsiteX2" fmla="*/ 1287780 w 8168640"/>
              <a:gd name="connsiteY2" fmla="*/ 3870521 h 3962515"/>
              <a:gd name="connsiteX3" fmla="*/ 1920240 w 8168640"/>
              <a:gd name="connsiteY3" fmla="*/ 3535241 h 3962515"/>
              <a:gd name="connsiteX4" fmla="*/ 2613660 w 8168640"/>
              <a:gd name="connsiteY4" fmla="*/ 2567501 h 3962515"/>
              <a:gd name="connsiteX5" fmla="*/ 3192780 w 8168640"/>
              <a:gd name="connsiteY5" fmla="*/ 1241621 h 3962515"/>
              <a:gd name="connsiteX6" fmla="*/ 3733800 w 8168640"/>
              <a:gd name="connsiteY6" fmla="*/ 235781 h 3962515"/>
              <a:gd name="connsiteX7" fmla="*/ 4168140 w 8168640"/>
              <a:gd name="connsiteY7" fmla="*/ 30041 h 3962515"/>
              <a:gd name="connsiteX8" fmla="*/ 4564380 w 8168640"/>
              <a:gd name="connsiteY8" fmla="*/ 472001 h 3962515"/>
              <a:gd name="connsiteX9" fmla="*/ 5334000 w 8168640"/>
              <a:gd name="connsiteY9" fmla="*/ 2125541 h 3962515"/>
              <a:gd name="connsiteX10" fmla="*/ 5958840 w 8168640"/>
              <a:gd name="connsiteY10" fmla="*/ 3230441 h 3962515"/>
              <a:gd name="connsiteX11" fmla="*/ 6827520 w 8168640"/>
              <a:gd name="connsiteY11" fmla="*/ 3870521 h 3962515"/>
              <a:gd name="connsiteX12" fmla="*/ 8168640 w 8168640"/>
              <a:gd name="connsiteY12" fmla="*/ 3946721 h 3962515"/>
              <a:gd name="connsiteX0" fmla="*/ 0 w 8168640"/>
              <a:gd name="connsiteY0" fmla="*/ 3939101 h 3962515"/>
              <a:gd name="connsiteX1" fmla="*/ 693420 w 8168640"/>
              <a:gd name="connsiteY1" fmla="*/ 3939101 h 3962515"/>
              <a:gd name="connsiteX2" fmla="*/ 1287780 w 8168640"/>
              <a:gd name="connsiteY2" fmla="*/ 3870521 h 3962515"/>
              <a:gd name="connsiteX3" fmla="*/ 1920240 w 8168640"/>
              <a:gd name="connsiteY3" fmla="*/ 3535241 h 3962515"/>
              <a:gd name="connsiteX4" fmla="*/ 2613660 w 8168640"/>
              <a:gd name="connsiteY4" fmla="*/ 2567501 h 3962515"/>
              <a:gd name="connsiteX5" fmla="*/ 3192780 w 8168640"/>
              <a:gd name="connsiteY5" fmla="*/ 1241621 h 3962515"/>
              <a:gd name="connsiteX6" fmla="*/ 3733800 w 8168640"/>
              <a:gd name="connsiteY6" fmla="*/ 235781 h 3962515"/>
              <a:gd name="connsiteX7" fmla="*/ 4168140 w 8168640"/>
              <a:gd name="connsiteY7" fmla="*/ 30041 h 3962515"/>
              <a:gd name="connsiteX8" fmla="*/ 4564380 w 8168640"/>
              <a:gd name="connsiteY8" fmla="*/ 472001 h 3962515"/>
              <a:gd name="connsiteX9" fmla="*/ 5334000 w 8168640"/>
              <a:gd name="connsiteY9" fmla="*/ 2125541 h 3962515"/>
              <a:gd name="connsiteX10" fmla="*/ 5958840 w 8168640"/>
              <a:gd name="connsiteY10" fmla="*/ 3230441 h 3962515"/>
              <a:gd name="connsiteX11" fmla="*/ 6827520 w 8168640"/>
              <a:gd name="connsiteY11" fmla="*/ 3870521 h 3962515"/>
              <a:gd name="connsiteX12" fmla="*/ 8168640 w 8168640"/>
              <a:gd name="connsiteY12" fmla="*/ 3946721 h 3962515"/>
              <a:gd name="connsiteX0" fmla="*/ 0 w 8168640"/>
              <a:gd name="connsiteY0" fmla="*/ 3939101 h 3962515"/>
              <a:gd name="connsiteX1" fmla="*/ 1287780 w 8168640"/>
              <a:gd name="connsiteY1" fmla="*/ 3870521 h 3962515"/>
              <a:gd name="connsiteX2" fmla="*/ 1920240 w 8168640"/>
              <a:gd name="connsiteY2" fmla="*/ 3535241 h 3962515"/>
              <a:gd name="connsiteX3" fmla="*/ 2613660 w 8168640"/>
              <a:gd name="connsiteY3" fmla="*/ 2567501 h 3962515"/>
              <a:gd name="connsiteX4" fmla="*/ 3192780 w 8168640"/>
              <a:gd name="connsiteY4" fmla="*/ 1241621 h 3962515"/>
              <a:gd name="connsiteX5" fmla="*/ 3733800 w 8168640"/>
              <a:gd name="connsiteY5" fmla="*/ 235781 h 3962515"/>
              <a:gd name="connsiteX6" fmla="*/ 4168140 w 8168640"/>
              <a:gd name="connsiteY6" fmla="*/ 30041 h 3962515"/>
              <a:gd name="connsiteX7" fmla="*/ 4564380 w 8168640"/>
              <a:gd name="connsiteY7" fmla="*/ 472001 h 3962515"/>
              <a:gd name="connsiteX8" fmla="*/ 5334000 w 8168640"/>
              <a:gd name="connsiteY8" fmla="*/ 2125541 h 3962515"/>
              <a:gd name="connsiteX9" fmla="*/ 5958840 w 8168640"/>
              <a:gd name="connsiteY9" fmla="*/ 3230441 h 3962515"/>
              <a:gd name="connsiteX10" fmla="*/ 6827520 w 8168640"/>
              <a:gd name="connsiteY10" fmla="*/ 3870521 h 3962515"/>
              <a:gd name="connsiteX11" fmla="*/ 8168640 w 8168640"/>
              <a:gd name="connsiteY11" fmla="*/ 3946721 h 3962515"/>
              <a:gd name="connsiteX0" fmla="*/ 0 w 6880860"/>
              <a:gd name="connsiteY0" fmla="*/ 3870521 h 3962515"/>
              <a:gd name="connsiteX1" fmla="*/ 632460 w 6880860"/>
              <a:gd name="connsiteY1" fmla="*/ 3535241 h 3962515"/>
              <a:gd name="connsiteX2" fmla="*/ 1325880 w 6880860"/>
              <a:gd name="connsiteY2" fmla="*/ 2567501 h 3962515"/>
              <a:gd name="connsiteX3" fmla="*/ 1905000 w 6880860"/>
              <a:gd name="connsiteY3" fmla="*/ 1241621 h 3962515"/>
              <a:gd name="connsiteX4" fmla="*/ 2446020 w 6880860"/>
              <a:gd name="connsiteY4" fmla="*/ 235781 h 3962515"/>
              <a:gd name="connsiteX5" fmla="*/ 2880360 w 6880860"/>
              <a:gd name="connsiteY5" fmla="*/ 30041 h 3962515"/>
              <a:gd name="connsiteX6" fmla="*/ 3276600 w 6880860"/>
              <a:gd name="connsiteY6" fmla="*/ 472001 h 3962515"/>
              <a:gd name="connsiteX7" fmla="*/ 4046220 w 6880860"/>
              <a:gd name="connsiteY7" fmla="*/ 2125541 h 3962515"/>
              <a:gd name="connsiteX8" fmla="*/ 4671060 w 6880860"/>
              <a:gd name="connsiteY8" fmla="*/ 3230441 h 3962515"/>
              <a:gd name="connsiteX9" fmla="*/ 5539740 w 6880860"/>
              <a:gd name="connsiteY9" fmla="*/ 3870521 h 3962515"/>
              <a:gd name="connsiteX10" fmla="*/ 6880860 w 6880860"/>
              <a:gd name="connsiteY10" fmla="*/ 3946721 h 3962515"/>
              <a:gd name="connsiteX0" fmla="*/ 0 w 5539740"/>
              <a:gd name="connsiteY0" fmla="*/ 3870521 h 3870521"/>
              <a:gd name="connsiteX1" fmla="*/ 632460 w 5539740"/>
              <a:gd name="connsiteY1" fmla="*/ 3535241 h 3870521"/>
              <a:gd name="connsiteX2" fmla="*/ 1325880 w 5539740"/>
              <a:gd name="connsiteY2" fmla="*/ 2567501 h 3870521"/>
              <a:gd name="connsiteX3" fmla="*/ 1905000 w 5539740"/>
              <a:gd name="connsiteY3" fmla="*/ 1241621 h 3870521"/>
              <a:gd name="connsiteX4" fmla="*/ 2446020 w 5539740"/>
              <a:gd name="connsiteY4" fmla="*/ 235781 h 3870521"/>
              <a:gd name="connsiteX5" fmla="*/ 2880360 w 5539740"/>
              <a:gd name="connsiteY5" fmla="*/ 30041 h 3870521"/>
              <a:gd name="connsiteX6" fmla="*/ 3276600 w 5539740"/>
              <a:gd name="connsiteY6" fmla="*/ 472001 h 3870521"/>
              <a:gd name="connsiteX7" fmla="*/ 4046220 w 5539740"/>
              <a:gd name="connsiteY7" fmla="*/ 2125541 h 3870521"/>
              <a:gd name="connsiteX8" fmla="*/ 4671060 w 5539740"/>
              <a:gd name="connsiteY8" fmla="*/ 3230441 h 3870521"/>
              <a:gd name="connsiteX9" fmla="*/ 5539740 w 5539740"/>
              <a:gd name="connsiteY9" fmla="*/ 3870521 h 3870521"/>
              <a:gd name="connsiteX0" fmla="*/ 0 w 5682352"/>
              <a:gd name="connsiteY0" fmla="*/ 3870521 h 3954411"/>
              <a:gd name="connsiteX1" fmla="*/ 632460 w 5682352"/>
              <a:gd name="connsiteY1" fmla="*/ 3535241 h 3954411"/>
              <a:gd name="connsiteX2" fmla="*/ 1325880 w 5682352"/>
              <a:gd name="connsiteY2" fmla="*/ 2567501 h 3954411"/>
              <a:gd name="connsiteX3" fmla="*/ 1905000 w 5682352"/>
              <a:gd name="connsiteY3" fmla="*/ 1241621 h 3954411"/>
              <a:gd name="connsiteX4" fmla="*/ 2446020 w 5682352"/>
              <a:gd name="connsiteY4" fmla="*/ 235781 h 3954411"/>
              <a:gd name="connsiteX5" fmla="*/ 2880360 w 5682352"/>
              <a:gd name="connsiteY5" fmla="*/ 30041 h 3954411"/>
              <a:gd name="connsiteX6" fmla="*/ 3276600 w 5682352"/>
              <a:gd name="connsiteY6" fmla="*/ 472001 h 3954411"/>
              <a:gd name="connsiteX7" fmla="*/ 4046220 w 5682352"/>
              <a:gd name="connsiteY7" fmla="*/ 2125541 h 3954411"/>
              <a:gd name="connsiteX8" fmla="*/ 4671060 w 5682352"/>
              <a:gd name="connsiteY8" fmla="*/ 3230441 h 3954411"/>
              <a:gd name="connsiteX9" fmla="*/ 5682352 w 5682352"/>
              <a:gd name="connsiteY9" fmla="*/ 3954411 h 3954411"/>
              <a:gd name="connsiteX0" fmla="*/ 0 w 5682352"/>
              <a:gd name="connsiteY0" fmla="*/ 3870521 h 3954411"/>
              <a:gd name="connsiteX1" fmla="*/ 632460 w 5682352"/>
              <a:gd name="connsiteY1" fmla="*/ 3535241 h 3954411"/>
              <a:gd name="connsiteX2" fmla="*/ 1325880 w 5682352"/>
              <a:gd name="connsiteY2" fmla="*/ 2567501 h 3954411"/>
              <a:gd name="connsiteX3" fmla="*/ 1905000 w 5682352"/>
              <a:gd name="connsiteY3" fmla="*/ 1241621 h 3954411"/>
              <a:gd name="connsiteX4" fmla="*/ 2446020 w 5682352"/>
              <a:gd name="connsiteY4" fmla="*/ 235781 h 3954411"/>
              <a:gd name="connsiteX5" fmla="*/ 2880360 w 5682352"/>
              <a:gd name="connsiteY5" fmla="*/ 30041 h 3954411"/>
              <a:gd name="connsiteX6" fmla="*/ 3276600 w 5682352"/>
              <a:gd name="connsiteY6" fmla="*/ 472001 h 3954411"/>
              <a:gd name="connsiteX7" fmla="*/ 4046220 w 5682352"/>
              <a:gd name="connsiteY7" fmla="*/ 2125541 h 3954411"/>
              <a:gd name="connsiteX8" fmla="*/ 4671060 w 5682352"/>
              <a:gd name="connsiteY8" fmla="*/ 3230441 h 3954411"/>
              <a:gd name="connsiteX9" fmla="*/ 5682352 w 5682352"/>
              <a:gd name="connsiteY9" fmla="*/ 3954411 h 3954411"/>
              <a:gd name="connsiteX0" fmla="*/ 0 w 5682352"/>
              <a:gd name="connsiteY0" fmla="*/ 3843682 h 3927572"/>
              <a:gd name="connsiteX1" fmla="*/ 632460 w 5682352"/>
              <a:gd name="connsiteY1" fmla="*/ 3508402 h 3927572"/>
              <a:gd name="connsiteX2" fmla="*/ 1325880 w 5682352"/>
              <a:gd name="connsiteY2" fmla="*/ 2540662 h 3927572"/>
              <a:gd name="connsiteX3" fmla="*/ 1905000 w 5682352"/>
              <a:gd name="connsiteY3" fmla="*/ 1214782 h 3927572"/>
              <a:gd name="connsiteX4" fmla="*/ 2402423 w 5682352"/>
              <a:gd name="connsiteY4" fmla="*/ 292825 h 3927572"/>
              <a:gd name="connsiteX5" fmla="*/ 2880360 w 5682352"/>
              <a:gd name="connsiteY5" fmla="*/ 3202 h 3927572"/>
              <a:gd name="connsiteX6" fmla="*/ 3276600 w 5682352"/>
              <a:gd name="connsiteY6" fmla="*/ 445162 h 3927572"/>
              <a:gd name="connsiteX7" fmla="*/ 4046220 w 5682352"/>
              <a:gd name="connsiteY7" fmla="*/ 2098702 h 3927572"/>
              <a:gd name="connsiteX8" fmla="*/ 4671060 w 5682352"/>
              <a:gd name="connsiteY8" fmla="*/ 3203602 h 3927572"/>
              <a:gd name="connsiteX9" fmla="*/ 5682352 w 5682352"/>
              <a:gd name="connsiteY9" fmla="*/ 3927572 h 3927572"/>
              <a:gd name="connsiteX0" fmla="*/ 0 w 5682352"/>
              <a:gd name="connsiteY0" fmla="*/ 3827614 h 3911504"/>
              <a:gd name="connsiteX1" fmla="*/ 632460 w 5682352"/>
              <a:gd name="connsiteY1" fmla="*/ 3492334 h 3911504"/>
              <a:gd name="connsiteX2" fmla="*/ 1325880 w 5682352"/>
              <a:gd name="connsiteY2" fmla="*/ 2524594 h 3911504"/>
              <a:gd name="connsiteX3" fmla="*/ 1905000 w 5682352"/>
              <a:gd name="connsiteY3" fmla="*/ 1198714 h 3911504"/>
              <a:gd name="connsiteX4" fmla="*/ 2402423 w 5682352"/>
              <a:gd name="connsiteY4" fmla="*/ 276757 h 3911504"/>
              <a:gd name="connsiteX5" fmla="*/ 2775727 w 5682352"/>
              <a:gd name="connsiteY5" fmla="*/ 3910 h 3911504"/>
              <a:gd name="connsiteX6" fmla="*/ 3276600 w 5682352"/>
              <a:gd name="connsiteY6" fmla="*/ 429094 h 3911504"/>
              <a:gd name="connsiteX7" fmla="*/ 4046220 w 5682352"/>
              <a:gd name="connsiteY7" fmla="*/ 2082634 h 3911504"/>
              <a:gd name="connsiteX8" fmla="*/ 4671060 w 5682352"/>
              <a:gd name="connsiteY8" fmla="*/ 3187534 h 3911504"/>
              <a:gd name="connsiteX9" fmla="*/ 5682352 w 5682352"/>
              <a:gd name="connsiteY9" fmla="*/ 3911504 h 3911504"/>
              <a:gd name="connsiteX0" fmla="*/ 0 w 5682352"/>
              <a:gd name="connsiteY0" fmla="*/ 3824218 h 3908108"/>
              <a:gd name="connsiteX1" fmla="*/ 632460 w 5682352"/>
              <a:gd name="connsiteY1" fmla="*/ 3488938 h 3908108"/>
              <a:gd name="connsiteX2" fmla="*/ 1325880 w 5682352"/>
              <a:gd name="connsiteY2" fmla="*/ 2521198 h 3908108"/>
              <a:gd name="connsiteX3" fmla="*/ 1905000 w 5682352"/>
              <a:gd name="connsiteY3" fmla="*/ 1195318 h 3908108"/>
              <a:gd name="connsiteX4" fmla="*/ 2402423 w 5682352"/>
              <a:gd name="connsiteY4" fmla="*/ 273361 h 3908108"/>
              <a:gd name="connsiteX5" fmla="*/ 2775727 w 5682352"/>
              <a:gd name="connsiteY5" fmla="*/ 514 h 3908108"/>
              <a:gd name="connsiteX6" fmla="*/ 3276600 w 5682352"/>
              <a:gd name="connsiteY6" fmla="*/ 425698 h 3908108"/>
              <a:gd name="connsiteX7" fmla="*/ 4046220 w 5682352"/>
              <a:gd name="connsiteY7" fmla="*/ 2079238 h 3908108"/>
              <a:gd name="connsiteX8" fmla="*/ 4671060 w 5682352"/>
              <a:gd name="connsiteY8" fmla="*/ 3184138 h 3908108"/>
              <a:gd name="connsiteX9" fmla="*/ 5682352 w 5682352"/>
              <a:gd name="connsiteY9" fmla="*/ 3908108 h 3908108"/>
              <a:gd name="connsiteX0" fmla="*/ 0 w 5752107"/>
              <a:gd name="connsiteY0" fmla="*/ 3924878 h 3924878"/>
              <a:gd name="connsiteX1" fmla="*/ 702215 w 5752107"/>
              <a:gd name="connsiteY1" fmla="*/ 3488938 h 3924878"/>
              <a:gd name="connsiteX2" fmla="*/ 1395635 w 5752107"/>
              <a:gd name="connsiteY2" fmla="*/ 2521198 h 3924878"/>
              <a:gd name="connsiteX3" fmla="*/ 1974755 w 5752107"/>
              <a:gd name="connsiteY3" fmla="*/ 1195318 h 3924878"/>
              <a:gd name="connsiteX4" fmla="*/ 2472178 w 5752107"/>
              <a:gd name="connsiteY4" fmla="*/ 273361 h 3924878"/>
              <a:gd name="connsiteX5" fmla="*/ 2845482 w 5752107"/>
              <a:gd name="connsiteY5" fmla="*/ 514 h 3924878"/>
              <a:gd name="connsiteX6" fmla="*/ 3346355 w 5752107"/>
              <a:gd name="connsiteY6" fmla="*/ 425698 h 3924878"/>
              <a:gd name="connsiteX7" fmla="*/ 4115975 w 5752107"/>
              <a:gd name="connsiteY7" fmla="*/ 2079238 h 3924878"/>
              <a:gd name="connsiteX8" fmla="*/ 4740815 w 5752107"/>
              <a:gd name="connsiteY8" fmla="*/ 3184138 h 3924878"/>
              <a:gd name="connsiteX9" fmla="*/ 5752107 w 5752107"/>
              <a:gd name="connsiteY9" fmla="*/ 3908108 h 3924878"/>
              <a:gd name="connsiteX0" fmla="*/ 0 w 5752107"/>
              <a:gd name="connsiteY0" fmla="*/ 3924878 h 3924878"/>
              <a:gd name="connsiteX1" fmla="*/ 702215 w 5752107"/>
              <a:gd name="connsiteY1" fmla="*/ 3488938 h 3924878"/>
              <a:gd name="connsiteX2" fmla="*/ 1395635 w 5752107"/>
              <a:gd name="connsiteY2" fmla="*/ 2521198 h 3924878"/>
              <a:gd name="connsiteX3" fmla="*/ 1974755 w 5752107"/>
              <a:gd name="connsiteY3" fmla="*/ 1195318 h 3924878"/>
              <a:gd name="connsiteX4" fmla="*/ 2472178 w 5752107"/>
              <a:gd name="connsiteY4" fmla="*/ 273361 h 3924878"/>
              <a:gd name="connsiteX5" fmla="*/ 2845482 w 5752107"/>
              <a:gd name="connsiteY5" fmla="*/ 514 h 3924878"/>
              <a:gd name="connsiteX6" fmla="*/ 3346355 w 5752107"/>
              <a:gd name="connsiteY6" fmla="*/ 425698 h 3924878"/>
              <a:gd name="connsiteX7" fmla="*/ 4115975 w 5752107"/>
              <a:gd name="connsiteY7" fmla="*/ 2079238 h 3924878"/>
              <a:gd name="connsiteX8" fmla="*/ 4889045 w 5752107"/>
              <a:gd name="connsiteY8" fmla="*/ 3351903 h 3924878"/>
              <a:gd name="connsiteX9" fmla="*/ 5752107 w 5752107"/>
              <a:gd name="connsiteY9" fmla="*/ 3908108 h 3924878"/>
              <a:gd name="connsiteX0" fmla="*/ 0 w 5752107"/>
              <a:gd name="connsiteY0" fmla="*/ 3924878 h 3924878"/>
              <a:gd name="connsiteX1" fmla="*/ 702215 w 5752107"/>
              <a:gd name="connsiteY1" fmla="*/ 3488938 h 3924878"/>
              <a:gd name="connsiteX2" fmla="*/ 1395635 w 5752107"/>
              <a:gd name="connsiteY2" fmla="*/ 2521198 h 3924878"/>
              <a:gd name="connsiteX3" fmla="*/ 1861404 w 5752107"/>
              <a:gd name="connsiteY3" fmla="*/ 1463742 h 3924878"/>
              <a:gd name="connsiteX4" fmla="*/ 2472178 w 5752107"/>
              <a:gd name="connsiteY4" fmla="*/ 273361 h 3924878"/>
              <a:gd name="connsiteX5" fmla="*/ 2845482 w 5752107"/>
              <a:gd name="connsiteY5" fmla="*/ 514 h 3924878"/>
              <a:gd name="connsiteX6" fmla="*/ 3346355 w 5752107"/>
              <a:gd name="connsiteY6" fmla="*/ 425698 h 3924878"/>
              <a:gd name="connsiteX7" fmla="*/ 4115975 w 5752107"/>
              <a:gd name="connsiteY7" fmla="*/ 2079238 h 3924878"/>
              <a:gd name="connsiteX8" fmla="*/ 4889045 w 5752107"/>
              <a:gd name="connsiteY8" fmla="*/ 3351903 h 3924878"/>
              <a:gd name="connsiteX9" fmla="*/ 5752107 w 5752107"/>
              <a:gd name="connsiteY9" fmla="*/ 3908108 h 3924878"/>
              <a:gd name="connsiteX0" fmla="*/ 0 w 5752107"/>
              <a:gd name="connsiteY0" fmla="*/ 3924878 h 3924878"/>
              <a:gd name="connsiteX1" fmla="*/ 702215 w 5752107"/>
              <a:gd name="connsiteY1" fmla="*/ 3488938 h 3924878"/>
              <a:gd name="connsiteX2" fmla="*/ 1447951 w 5752107"/>
              <a:gd name="connsiteY2" fmla="*/ 2361821 h 3924878"/>
              <a:gd name="connsiteX3" fmla="*/ 1861404 w 5752107"/>
              <a:gd name="connsiteY3" fmla="*/ 1463742 h 3924878"/>
              <a:gd name="connsiteX4" fmla="*/ 2472178 w 5752107"/>
              <a:gd name="connsiteY4" fmla="*/ 273361 h 3924878"/>
              <a:gd name="connsiteX5" fmla="*/ 2845482 w 5752107"/>
              <a:gd name="connsiteY5" fmla="*/ 514 h 3924878"/>
              <a:gd name="connsiteX6" fmla="*/ 3346355 w 5752107"/>
              <a:gd name="connsiteY6" fmla="*/ 425698 h 3924878"/>
              <a:gd name="connsiteX7" fmla="*/ 4115975 w 5752107"/>
              <a:gd name="connsiteY7" fmla="*/ 2079238 h 3924878"/>
              <a:gd name="connsiteX8" fmla="*/ 4889045 w 5752107"/>
              <a:gd name="connsiteY8" fmla="*/ 3351903 h 3924878"/>
              <a:gd name="connsiteX9" fmla="*/ 5752107 w 5752107"/>
              <a:gd name="connsiteY9" fmla="*/ 3908108 h 3924878"/>
              <a:gd name="connsiteX0" fmla="*/ 0 w 5752107"/>
              <a:gd name="connsiteY0" fmla="*/ 3924878 h 3924878"/>
              <a:gd name="connsiteX1" fmla="*/ 702215 w 5752107"/>
              <a:gd name="connsiteY1" fmla="*/ 3488938 h 3924878"/>
              <a:gd name="connsiteX2" fmla="*/ 1447951 w 5752107"/>
              <a:gd name="connsiteY2" fmla="*/ 2361821 h 3924878"/>
              <a:gd name="connsiteX3" fmla="*/ 1887563 w 5752107"/>
              <a:gd name="connsiteY3" fmla="*/ 1480518 h 3924878"/>
              <a:gd name="connsiteX4" fmla="*/ 2472178 w 5752107"/>
              <a:gd name="connsiteY4" fmla="*/ 273361 h 3924878"/>
              <a:gd name="connsiteX5" fmla="*/ 2845482 w 5752107"/>
              <a:gd name="connsiteY5" fmla="*/ 514 h 3924878"/>
              <a:gd name="connsiteX6" fmla="*/ 3346355 w 5752107"/>
              <a:gd name="connsiteY6" fmla="*/ 425698 h 3924878"/>
              <a:gd name="connsiteX7" fmla="*/ 4115975 w 5752107"/>
              <a:gd name="connsiteY7" fmla="*/ 2079238 h 3924878"/>
              <a:gd name="connsiteX8" fmla="*/ 4889045 w 5752107"/>
              <a:gd name="connsiteY8" fmla="*/ 3351903 h 3924878"/>
              <a:gd name="connsiteX9" fmla="*/ 5752107 w 5752107"/>
              <a:gd name="connsiteY9" fmla="*/ 3908108 h 39248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752107" h="3924878">
                <a:moveTo>
                  <a:pt x="0" y="3924878"/>
                </a:moveTo>
                <a:cubicBezTo>
                  <a:pt x="320040" y="3857568"/>
                  <a:pt x="460890" y="3749448"/>
                  <a:pt x="702215" y="3488938"/>
                </a:cubicBezTo>
                <a:cubicBezTo>
                  <a:pt x="943540" y="3228429"/>
                  <a:pt x="1250393" y="2696558"/>
                  <a:pt x="1447951" y="2361821"/>
                </a:cubicBezTo>
                <a:cubicBezTo>
                  <a:pt x="1645509" y="2027084"/>
                  <a:pt x="1716859" y="1828595"/>
                  <a:pt x="1887563" y="1480518"/>
                </a:cubicBezTo>
                <a:cubicBezTo>
                  <a:pt x="2058268" y="1132441"/>
                  <a:pt x="2312525" y="520028"/>
                  <a:pt x="2472178" y="273361"/>
                </a:cubicBezTo>
                <a:cubicBezTo>
                  <a:pt x="2631831" y="26694"/>
                  <a:pt x="2708505" y="8678"/>
                  <a:pt x="2845482" y="514"/>
                </a:cubicBezTo>
                <a:cubicBezTo>
                  <a:pt x="2982459" y="-7650"/>
                  <a:pt x="3134606" y="79244"/>
                  <a:pt x="3346355" y="425698"/>
                </a:cubicBezTo>
                <a:cubicBezTo>
                  <a:pt x="3558104" y="772152"/>
                  <a:pt x="3858860" y="1591537"/>
                  <a:pt x="4115975" y="2079238"/>
                </a:cubicBezTo>
                <a:cubicBezTo>
                  <a:pt x="4373090" y="2566939"/>
                  <a:pt x="4616356" y="3047091"/>
                  <a:pt x="4889045" y="3351903"/>
                </a:cubicBezTo>
                <a:cubicBezTo>
                  <a:pt x="5161734" y="3656715"/>
                  <a:pt x="5383807" y="3788728"/>
                  <a:pt x="5752107" y="3908108"/>
                </a:cubicBezTo>
              </a:path>
            </a:pathLst>
          </a:cu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/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BE94DC9-F4E3-4DF6-98E3-63C52E6EE988}"/>
              </a:ext>
            </a:extLst>
          </xdr:cNvPr>
          <xdr:cNvCxnSpPr>
            <a:cxnSpLocks/>
          </xdr:cNvCxnSpPr>
        </xdr:nvCxnSpPr>
        <xdr:spPr>
          <a:xfrm flipV="1">
            <a:off x="7677331" y="5533681"/>
            <a:ext cx="5805866" cy="14549"/>
          </a:xfrm>
          <a:prstGeom prst="line">
            <a:avLst/>
          </a:pr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E058E7DF-0C53-4A77-B58E-AF95189238B1}"/>
              </a:ext>
            </a:extLst>
          </xdr:cNvPr>
          <xdr:cNvCxnSpPr>
            <a:cxnSpLocks/>
            <a:stCxn id="4" idx="5"/>
          </xdr:cNvCxnSpPr>
        </xdr:nvCxnSpPr>
        <xdr:spPr>
          <a:xfrm flipH="1">
            <a:off x="10542076" y="1455414"/>
            <a:ext cx="6724" cy="4079969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5C656F65-A686-4CD2-B87B-19F010AB0C64}"/>
              </a:ext>
            </a:extLst>
          </xdr:cNvPr>
          <xdr:cNvCxnSpPr>
            <a:cxnSpLocks/>
          </xdr:cNvCxnSpPr>
        </xdr:nvCxnSpPr>
        <xdr:spPr>
          <a:xfrm flipH="1">
            <a:off x="11381872" y="2701018"/>
            <a:ext cx="14110" cy="2834364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B34142E0-83EB-4772-B3D1-3AF5B48005C8}"/>
              </a:ext>
            </a:extLst>
          </xdr:cNvPr>
          <xdr:cNvCxnSpPr>
            <a:cxnSpLocks/>
          </xdr:cNvCxnSpPr>
        </xdr:nvCxnSpPr>
        <xdr:spPr>
          <a:xfrm flipH="1">
            <a:off x="9737636" y="2680607"/>
            <a:ext cx="11882" cy="2846007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617D196B-FD59-4333-BC27-E06628D19EEF}"/>
              </a:ext>
            </a:extLst>
          </xdr:cNvPr>
          <xdr:cNvCxnSpPr>
            <a:cxnSpLocks/>
          </xdr:cNvCxnSpPr>
        </xdr:nvCxnSpPr>
        <xdr:spPr>
          <a:xfrm>
            <a:off x="12221666" y="4495841"/>
            <a:ext cx="0" cy="1039542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4F32488A-4E0D-4221-974C-F3C3229B5BBC}"/>
              </a:ext>
            </a:extLst>
          </xdr:cNvPr>
          <xdr:cNvCxnSpPr>
            <a:cxnSpLocks/>
          </xdr:cNvCxnSpPr>
        </xdr:nvCxnSpPr>
        <xdr:spPr>
          <a:xfrm>
            <a:off x="8927488" y="4429125"/>
            <a:ext cx="0" cy="1097490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823B3BE0-0395-4412-B820-5DB9C8582104}"/>
              </a:ext>
            </a:extLst>
          </xdr:cNvPr>
          <xdr:cNvCxnSpPr>
            <a:cxnSpLocks/>
          </xdr:cNvCxnSpPr>
        </xdr:nvCxnSpPr>
        <xdr:spPr>
          <a:xfrm>
            <a:off x="13048250" y="5420644"/>
            <a:ext cx="0" cy="114739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A589681D-AAE0-4AE7-9F58-789AEC50E2E7}"/>
              </a:ext>
            </a:extLst>
          </xdr:cNvPr>
          <xdr:cNvCxnSpPr>
            <a:cxnSpLocks/>
          </xdr:cNvCxnSpPr>
        </xdr:nvCxnSpPr>
        <xdr:spPr>
          <a:xfrm>
            <a:off x="8148919" y="5420644"/>
            <a:ext cx="0" cy="105971"/>
          </a:xfrm>
          <a:prstGeom prst="line">
            <a:avLst/>
          </a:prstGeom>
          <a:ln w="19050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33">
            <a:extLst>
              <a:ext uri="{FF2B5EF4-FFF2-40B4-BE49-F238E27FC236}">
                <a16:creationId xmlns:a16="http://schemas.microsoft.com/office/drawing/2014/main" id="{54B681F0-F34E-44A2-BB1C-68EF0049C5B3}"/>
              </a:ext>
            </a:extLst>
          </xdr:cNvPr>
          <xdr:cNvSpPr txBox="1"/>
        </xdr:nvSpPr>
        <xdr:spPr>
          <a:xfrm>
            <a:off x="9737636" y="3309803"/>
            <a:ext cx="1146010" cy="38794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34.1% </a:t>
            </a:r>
            <a:endParaRPr kumimoji="1" lang="ja-JP" altLang="en-US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4" name="テキスト ボックス 34">
            <a:extLst>
              <a:ext uri="{FF2B5EF4-FFF2-40B4-BE49-F238E27FC236}">
                <a16:creationId xmlns:a16="http://schemas.microsoft.com/office/drawing/2014/main" id="{AF8096F5-1EBB-4702-83AB-46797D95040B}"/>
              </a:ext>
            </a:extLst>
          </xdr:cNvPr>
          <xdr:cNvSpPr txBox="1"/>
        </xdr:nvSpPr>
        <xdr:spPr>
          <a:xfrm>
            <a:off x="10577429" y="3309803"/>
            <a:ext cx="791230" cy="4026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34.1% </a:t>
            </a:r>
            <a:endParaRPr kumimoji="1" lang="ja-JP" altLang="en-US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5" name="テキスト ボックス 35">
            <a:extLst>
              <a:ext uri="{FF2B5EF4-FFF2-40B4-BE49-F238E27FC236}">
                <a16:creationId xmlns:a16="http://schemas.microsoft.com/office/drawing/2014/main" id="{39E015F2-77F8-4EE8-9C89-9F8E3772D53D}"/>
              </a:ext>
            </a:extLst>
          </xdr:cNvPr>
          <xdr:cNvSpPr txBox="1"/>
        </xdr:nvSpPr>
        <xdr:spPr>
          <a:xfrm>
            <a:off x="11395084" y="4302688"/>
            <a:ext cx="877563" cy="3987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13.6</a:t>
            </a:r>
            <a:r>
              <a:rPr kumimoji="1"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% </a:t>
            </a:r>
            <a:endParaRPr kumimoji="1" lang="ja-JP" altLang="en-US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6" name="テキスト ボックス 38">
            <a:extLst>
              <a:ext uri="{FF2B5EF4-FFF2-40B4-BE49-F238E27FC236}">
                <a16:creationId xmlns:a16="http://schemas.microsoft.com/office/drawing/2014/main" id="{0B58162C-0020-4097-A326-BEB236273E15}"/>
              </a:ext>
            </a:extLst>
          </xdr:cNvPr>
          <xdr:cNvSpPr txBox="1"/>
        </xdr:nvSpPr>
        <xdr:spPr>
          <a:xfrm>
            <a:off x="8951036" y="4302688"/>
            <a:ext cx="816244" cy="3987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13.6</a:t>
            </a:r>
            <a:r>
              <a:rPr kumimoji="1"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% </a:t>
            </a:r>
            <a:endParaRPr kumimoji="1" lang="ja-JP" altLang="en-US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7" name="テキスト ボックス 46">
            <a:extLst>
              <a:ext uri="{FF2B5EF4-FFF2-40B4-BE49-F238E27FC236}">
                <a16:creationId xmlns:a16="http://schemas.microsoft.com/office/drawing/2014/main" id="{F2419190-0BEC-4989-A04C-00C09E82B753}"/>
              </a:ext>
            </a:extLst>
          </xdr:cNvPr>
          <xdr:cNvSpPr txBox="1"/>
        </xdr:nvSpPr>
        <xdr:spPr>
          <a:xfrm>
            <a:off x="12170681" y="5092039"/>
            <a:ext cx="778318" cy="37877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2.3% </a:t>
            </a:r>
            <a:endParaRPr kumimoji="1" lang="ja-JP" altLang="en-US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8" name="テキスト ボックス 47">
            <a:extLst>
              <a:ext uri="{FF2B5EF4-FFF2-40B4-BE49-F238E27FC236}">
                <a16:creationId xmlns:a16="http://schemas.microsoft.com/office/drawing/2014/main" id="{357DDDB4-3920-4782-9B2E-7B218D9C7C87}"/>
              </a:ext>
            </a:extLst>
          </xdr:cNvPr>
          <xdr:cNvSpPr txBox="1"/>
        </xdr:nvSpPr>
        <xdr:spPr>
          <a:xfrm>
            <a:off x="8345812" y="5083921"/>
            <a:ext cx="775597" cy="37678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>
                <a:latin typeface="Segoe UI" panose="020B0502040204020203" pitchFamily="34" charset="0"/>
                <a:cs typeface="Segoe UI" panose="020B0502040204020203" pitchFamily="34" charset="0"/>
              </a:rPr>
              <a:t>2.3% </a:t>
            </a:r>
            <a:endParaRPr kumimoji="1" lang="ja-JP" altLang="en-US">
              <a:latin typeface="Segoe UI" panose="020B0502040204020203" pitchFamily="34" charset="0"/>
              <a:cs typeface="Segoe UI" panose="020B0502040204020203" pitchFamily="34" charset="0"/>
            </a:endParaRPr>
          </a:p>
        </xdr:txBody>
      </xdr:sp>
      <xdr:sp macro="" textlink="">
        <xdr:nvSpPr>
          <xdr:cNvPr id="19" name="テキスト ボックス 49">
            <a:extLst>
              <a:ext uri="{FF2B5EF4-FFF2-40B4-BE49-F238E27FC236}">
                <a16:creationId xmlns:a16="http://schemas.microsoft.com/office/drawing/2014/main" id="{E0E78C3B-0CEC-4F16-93DD-C87B02D93DC5}"/>
              </a:ext>
            </a:extLst>
          </xdr:cNvPr>
          <xdr:cNvSpPr txBox="1"/>
        </xdr:nvSpPr>
        <xdr:spPr>
          <a:xfrm>
            <a:off x="10156929" y="5548231"/>
            <a:ext cx="982767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>
                <a:latin typeface="メイリオ" panose="020B0604030504040204" pitchFamily="50" charset="-128"/>
                <a:ea typeface="メイリオ" panose="020B0604030504040204" pitchFamily="50" charset="-128"/>
              </a:rPr>
              <a:t>平均値</a:t>
            </a:r>
          </a:p>
        </xdr:txBody>
      </xdr:sp>
      <xdr:sp macro="" textlink="">
        <xdr:nvSpPr>
          <xdr:cNvPr id="20" name="テキスト ボックス 50">
            <a:extLst>
              <a:ext uri="{FF2B5EF4-FFF2-40B4-BE49-F238E27FC236}">
                <a16:creationId xmlns:a16="http://schemas.microsoft.com/office/drawing/2014/main" id="{67B9EC72-BFFE-4AA8-A762-5CBB95C5AF95}"/>
              </a:ext>
            </a:extLst>
          </xdr:cNvPr>
          <xdr:cNvSpPr txBox="1"/>
        </xdr:nvSpPr>
        <xdr:spPr>
          <a:xfrm>
            <a:off x="11110342" y="5556096"/>
            <a:ext cx="1223957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+1SD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1" name="テキスト ボックス 51">
            <a:extLst>
              <a:ext uri="{FF2B5EF4-FFF2-40B4-BE49-F238E27FC236}">
                <a16:creationId xmlns:a16="http://schemas.microsoft.com/office/drawing/2014/main" id="{CA0520BB-D542-4BD2-A3AF-735E24AE4CA7}"/>
              </a:ext>
            </a:extLst>
          </xdr:cNvPr>
          <xdr:cNvSpPr txBox="1"/>
        </xdr:nvSpPr>
        <xdr:spPr>
          <a:xfrm>
            <a:off x="11853610" y="5556095"/>
            <a:ext cx="1223957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+2SD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2" name="テキスト ボックス 52">
            <a:extLst>
              <a:ext uri="{FF2B5EF4-FFF2-40B4-BE49-F238E27FC236}">
                <a16:creationId xmlns:a16="http://schemas.microsoft.com/office/drawing/2014/main" id="{F8AA42D3-E4E5-451E-AA69-02B482DF70A6}"/>
              </a:ext>
            </a:extLst>
          </xdr:cNvPr>
          <xdr:cNvSpPr txBox="1"/>
        </xdr:nvSpPr>
        <xdr:spPr>
          <a:xfrm>
            <a:off x="12675733" y="5556095"/>
            <a:ext cx="1226679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+3SD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3" name="テキスト ボックス 53">
            <a:extLst>
              <a:ext uri="{FF2B5EF4-FFF2-40B4-BE49-F238E27FC236}">
                <a16:creationId xmlns:a16="http://schemas.microsoft.com/office/drawing/2014/main" id="{6192B035-915E-4B85-A590-A3D4D88BB12B}"/>
              </a:ext>
            </a:extLst>
          </xdr:cNvPr>
          <xdr:cNvSpPr txBox="1"/>
        </xdr:nvSpPr>
        <xdr:spPr>
          <a:xfrm>
            <a:off x="9334806" y="5535803"/>
            <a:ext cx="734485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-1SD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4" name="テキスト ボックス 54">
            <a:extLst>
              <a:ext uri="{FF2B5EF4-FFF2-40B4-BE49-F238E27FC236}">
                <a16:creationId xmlns:a16="http://schemas.microsoft.com/office/drawing/2014/main" id="{844C2825-DF18-4518-93A2-3D793F7B1F51}"/>
              </a:ext>
            </a:extLst>
          </xdr:cNvPr>
          <xdr:cNvSpPr txBox="1"/>
        </xdr:nvSpPr>
        <xdr:spPr>
          <a:xfrm>
            <a:off x="8588815" y="5571972"/>
            <a:ext cx="658352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-2SD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5" name="テキスト ボックス 55">
            <a:extLst>
              <a:ext uri="{FF2B5EF4-FFF2-40B4-BE49-F238E27FC236}">
                <a16:creationId xmlns:a16="http://schemas.microsoft.com/office/drawing/2014/main" id="{18FFE5D4-C767-4DA3-9193-5F931C9325F4}"/>
              </a:ext>
            </a:extLst>
          </xdr:cNvPr>
          <xdr:cNvSpPr txBox="1"/>
        </xdr:nvSpPr>
        <xdr:spPr>
          <a:xfrm>
            <a:off x="7807578" y="5562783"/>
            <a:ext cx="629170" cy="32010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-3SD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6" name="右大かっこ 25">
            <a:extLst>
              <a:ext uri="{FF2B5EF4-FFF2-40B4-BE49-F238E27FC236}">
                <a16:creationId xmlns:a16="http://schemas.microsoft.com/office/drawing/2014/main" id="{4F711E78-9830-4307-B5D4-3CD245568154}"/>
              </a:ext>
            </a:extLst>
          </xdr:cNvPr>
          <xdr:cNvSpPr/>
        </xdr:nvSpPr>
        <xdr:spPr>
          <a:xfrm rot="5400000">
            <a:off x="10398277" y="5328501"/>
            <a:ext cx="320018" cy="1673598"/>
          </a:xfrm>
          <a:prstGeom prst="rightBracket">
            <a:avLst>
              <a:gd name="adj" fmla="val 0"/>
            </a:avLst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>
              <a:ln w="38100">
                <a:solidFill>
                  <a:schemeClr val="tx1"/>
                </a:solidFill>
              </a:ln>
            </a:endParaRPr>
          </a:p>
        </xdr:txBody>
      </xdr:sp>
      <xdr:sp macro="" textlink="">
        <xdr:nvSpPr>
          <xdr:cNvPr id="27" name="右大かっこ 26">
            <a:extLst>
              <a:ext uri="{FF2B5EF4-FFF2-40B4-BE49-F238E27FC236}">
                <a16:creationId xmlns:a16="http://schemas.microsoft.com/office/drawing/2014/main" id="{FDD7D9C7-55A0-4D08-94E0-531B9405EEAE}"/>
              </a:ext>
            </a:extLst>
          </xdr:cNvPr>
          <xdr:cNvSpPr/>
        </xdr:nvSpPr>
        <xdr:spPr>
          <a:xfrm rot="5400000">
            <a:off x="10210938" y="4721842"/>
            <a:ext cx="727278" cy="3294177"/>
          </a:xfrm>
          <a:prstGeom prst="rightBracket">
            <a:avLst>
              <a:gd name="adj" fmla="val 0"/>
            </a:avLst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>
              <a:ln w="38100">
                <a:solidFill>
                  <a:schemeClr val="tx1"/>
                </a:solidFill>
              </a:ln>
            </a:endParaRPr>
          </a:p>
        </xdr:txBody>
      </xdr:sp>
      <xdr:sp macro="" textlink="">
        <xdr:nvSpPr>
          <xdr:cNvPr id="28" name="右大かっこ 27">
            <a:extLst>
              <a:ext uri="{FF2B5EF4-FFF2-40B4-BE49-F238E27FC236}">
                <a16:creationId xmlns:a16="http://schemas.microsoft.com/office/drawing/2014/main" id="{9D287E65-6467-4B25-BFA2-FB4EFDCD56B8}"/>
              </a:ext>
            </a:extLst>
          </xdr:cNvPr>
          <xdr:cNvSpPr/>
        </xdr:nvSpPr>
        <xdr:spPr>
          <a:xfrm rot="5400000">
            <a:off x="9923846" y="4230363"/>
            <a:ext cx="1349473" cy="4899330"/>
          </a:xfrm>
          <a:prstGeom prst="rightBracket">
            <a:avLst>
              <a:gd name="adj" fmla="val 0"/>
            </a:avLst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>
              <a:ln w="38100">
                <a:solidFill>
                  <a:schemeClr val="tx1"/>
                </a:solidFill>
              </a:ln>
            </a:endParaRP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9E30CE88-DA48-4439-A904-15A23EDC6718}"/>
              </a:ext>
            </a:extLst>
          </xdr:cNvPr>
          <xdr:cNvSpPr txBox="1"/>
        </xdr:nvSpPr>
        <xdr:spPr>
          <a:xfrm>
            <a:off x="10198744" y="6158557"/>
            <a:ext cx="721804" cy="319655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68%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9218237C-A6BA-418E-8002-86896A9550B5}"/>
              </a:ext>
            </a:extLst>
          </xdr:cNvPr>
          <xdr:cNvSpPr txBox="1"/>
        </xdr:nvSpPr>
        <xdr:spPr>
          <a:xfrm>
            <a:off x="10182535" y="6575029"/>
            <a:ext cx="721804" cy="321923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95%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E3D69242-67D2-43B8-B394-08CFFBA59009}"/>
              </a:ext>
            </a:extLst>
          </xdr:cNvPr>
          <xdr:cNvSpPr txBox="1"/>
        </xdr:nvSpPr>
        <xdr:spPr>
          <a:xfrm>
            <a:off x="10189259" y="7202567"/>
            <a:ext cx="795211" cy="321923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400">
                <a:latin typeface="メイリオ" panose="020B0604030504040204" pitchFamily="50" charset="-128"/>
                <a:ea typeface="メイリオ" panose="020B0604030504040204" pitchFamily="50" charset="-128"/>
              </a:rPr>
              <a:t>99.7%</a:t>
            </a:r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251460</xdr:colOff>
      <xdr:row>3</xdr:row>
      <xdr:rowOff>0</xdr:rowOff>
    </xdr:from>
    <xdr:to>
      <xdr:col>13</xdr:col>
      <xdr:colOff>807720</xdr:colOff>
      <xdr:row>18</xdr:row>
      <xdr:rowOff>198120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9A22ED1-1399-E244-B4F0-5CEF348F2E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5</xdr:row>
      <xdr:rowOff>152401</xdr:rowOff>
    </xdr:from>
    <xdr:to>
      <xdr:col>9</xdr:col>
      <xdr:colOff>754379</xdr:colOff>
      <xdr:row>16</xdr:row>
      <xdr:rowOff>36191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0C9B590-A59F-4590-8371-1E310C0F2044}"/>
            </a:ext>
          </a:extLst>
        </xdr:cNvPr>
        <xdr:cNvGrpSpPr/>
      </xdr:nvGrpSpPr>
      <xdr:grpSpPr>
        <a:xfrm>
          <a:off x="8816340" y="1493521"/>
          <a:ext cx="2987039" cy="2649850"/>
          <a:chOff x="8366040" y="1290261"/>
          <a:chExt cx="2185058" cy="3088010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E879CCF-823C-4376-B876-37B88E4214ED}"/>
              </a:ext>
            </a:extLst>
          </xdr:cNvPr>
          <xdr:cNvSpPr/>
        </xdr:nvSpPr>
        <xdr:spPr>
          <a:xfrm>
            <a:off x="9737277" y="1290261"/>
            <a:ext cx="418060" cy="3052490"/>
          </a:xfrm>
          <a:prstGeom prst="rect">
            <a:avLst/>
          </a:prstGeom>
          <a:solidFill>
            <a:schemeClr val="bg1">
              <a:lumMod val="65000"/>
              <a:alpha val="2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22065D5-09A1-42DB-8F23-22B12724F784}"/>
              </a:ext>
            </a:extLst>
          </xdr:cNvPr>
          <xdr:cNvSpPr/>
        </xdr:nvSpPr>
        <xdr:spPr>
          <a:xfrm>
            <a:off x="8767378" y="1316901"/>
            <a:ext cx="422342" cy="3052490"/>
          </a:xfrm>
          <a:prstGeom prst="rect">
            <a:avLst/>
          </a:prstGeom>
          <a:solidFill>
            <a:schemeClr val="bg1">
              <a:lumMod val="65000"/>
              <a:alpha val="2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E2692445-BA10-45CC-811A-DDCA6E855B88}"/>
              </a:ext>
            </a:extLst>
          </xdr:cNvPr>
          <xdr:cNvSpPr/>
        </xdr:nvSpPr>
        <xdr:spPr>
          <a:xfrm>
            <a:off x="8366040" y="1325781"/>
            <a:ext cx="401337" cy="3052490"/>
          </a:xfrm>
          <a:prstGeom prst="rect">
            <a:avLst/>
          </a:prstGeom>
          <a:solidFill>
            <a:schemeClr val="bg1">
              <a:lumMod val="50000"/>
              <a:alpha val="2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FB5C287-33ED-4F7F-95E1-EC9733ED8DCC}"/>
              </a:ext>
            </a:extLst>
          </xdr:cNvPr>
          <xdr:cNvSpPr/>
        </xdr:nvSpPr>
        <xdr:spPr>
          <a:xfrm>
            <a:off x="10155336" y="1290261"/>
            <a:ext cx="395762" cy="3052490"/>
          </a:xfrm>
          <a:prstGeom prst="rect">
            <a:avLst/>
          </a:prstGeom>
          <a:solidFill>
            <a:schemeClr val="bg1">
              <a:lumMod val="50000"/>
              <a:alpha val="28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0.18684</cdr:x>
      <cdr:y>0.89515</cdr:y>
    </cdr:from>
    <cdr:to>
      <cdr:x>0.65575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3745D91-4898-4A82-8FCC-C9DBE7820AF3}"/>
            </a:ext>
          </a:extLst>
        </cdr:cNvPr>
        <cdr:cNvSpPr txBox="1"/>
      </cdr:nvSpPr>
      <cdr:spPr>
        <a:xfrm xmlns:a="http://schemas.openxmlformats.org/drawingml/2006/main">
          <a:off x="1521985" y="3553763"/>
          <a:ext cx="3819635" cy="416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 b="1"/>
            <a:t>減少</a:t>
          </a:r>
          <a:r>
            <a:rPr lang="en-US" altLang="ja-JP" sz="1100" b="1"/>
            <a:t>(</a:t>
          </a:r>
          <a:r>
            <a:rPr lang="ja-JP" altLang="en-US" sz="1100" b="1"/>
            <a:t>減少</a:t>
          </a:r>
          <a:r>
            <a:rPr lang="en-US" altLang="ja-JP" sz="1100" b="1"/>
            <a:t>)</a:t>
          </a:r>
          <a:r>
            <a:rPr lang="ja-JP" altLang="en-US" sz="1100" b="1"/>
            <a:t>　　　　　　　　些少　　　　　　　増加</a:t>
          </a:r>
          <a:r>
            <a:rPr lang="en-US" altLang="ja-JP" sz="1100" b="1"/>
            <a:t>(</a:t>
          </a:r>
          <a:r>
            <a:rPr lang="ja-JP" altLang="en-US" sz="1100" b="1"/>
            <a:t>向上</a:t>
          </a:r>
          <a:r>
            <a:rPr lang="en-US" altLang="ja-JP" sz="1100" b="1"/>
            <a:t>)</a:t>
          </a:r>
        </a:p>
        <a:p xmlns:a="http://schemas.openxmlformats.org/drawingml/2006/main">
          <a:endParaRPr lang="ja-JP" alt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B5F5-D67B-4392-9F93-61E0F6555778}">
  <dimension ref="A1:G36"/>
  <sheetViews>
    <sheetView workbookViewId="0">
      <selection activeCell="H11" sqref="H11"/>
    </sheetView>
  </sheetViews>
  <sheetFormatPr defaultRowHeight="19.8"/>
  <cols>
    <col min="1" max="1" width="1.54296875" style="32" customWidth="1"/>
    <col min="2" max="2" width="8.7265625" style="32"/>
    <col min="3" max="3" width="9.6328125" style="32" customWidth="1"/>
    <col min="4" max="4" width="9.1796875" style="32" customWidth="1"/>
    <col min="5" max="6" width="8.7265625" style="32"/>
    <col min="7" max="7" width="77.1796875" style="32" customWidth="1"/>
    <col min="8" max="16384" width="8.7265625" style="32"/>
  </cols>
  <sheetData>
    <row r="1" spans="1:7" ht="20.399999999999999">
      <c r="A1" s="47"/>
      <c r="B1" s="69" t="s">
        <v>36</v>
      </c>
      <c r="C1" s="47"/>
      <c r="D1" s="47"/>
      <c r="E1" s="47"/>
      <c r="F1" s="47"/>
      <c r="G1" s="47"/>
    </row>
    <row r="2" spans="1:7" ht="20.399999999999999">
      <c r="A2" s="47"/>
      <c r="B2" s="69" t="s">
        <v>64</v>
      </c>
      <c r="C2" s="47"/>
      <c r="D2" s="47"/>
      <c r="E2" s="47"/>
      <c r="F2" s="47"/>
      <c r="G2" s="47"/>
    </row>
    <row r="3" spans="1:7" ht="20.399999999999999">
      <c r="A3" s="47"/>
      <c r="B3" s="69" t="s">
        <v>65</v>
      </c>
      <c r="C3" s="47"/>
      <c r="D3" s="47"/>
      <c r="E3" s="47"/>
      <c r="F3" s="47"/>
      <c r="G3" s="47"/>
    </row>
    <row r="4" spans="1:7" ht="20.399999999999999">
      <c r="A4" s="47"/>
      <c r="B4" s="69"/>
      <c r="C4" s="47"/>
      <c r="D4" s="47"/>
      <c r="E4" s="47"/>
      <c r="F4" s="47"/>
      <c r="G4" s="47"/>
    </row>
    <row r="5" spans="1:7" ht="20.399999999999999">
      <c r="A5" s="47"/>
      <c r="B5" s="69"/>
      <c r="C5" s="47"/>
      <c r="D5" s="47"/>
      <c r="E5" s="47"/>
      <c r="F5" s="47"/>
      <c r="G5" s="47"/>
    </row>
    <row r="6" spans="1:7" ht="20.399999999999999">
      <c r="A6" s="47"/>
      <c r="B6" s="70" t="s">
        <v>66</v>
      </c>
      <c r="C6" s="47"/>
      <c r="D6" s="47"/>
      <c r="E6" s="47"/>
      <c r="F6" s="47"/>
      <c r="G6" s="47"/>
    </row>
    <row r="7" spans="1:7">
      <c r="A7" s="47"/>
      <c r="B7" s="71" t="s">
        <v>27</v>
      </c>
      <c r="C7" s="72" t="s">
        <v>37</v>
      </c>
      <c r="D7" s="72" t="s">
        <v>38</v>
      </c>
      <c r="E7" s="47"/>
      <c r="F7" s="73"/>
      <c r="G7" s="47"/>
    </row>
    <row r="8" spans="1:7">
      <c r="A8" s="47"/>
      <c r="B8" s="74">
        <v>1</v>
      </c>
      <c r="C8" s="75">
        <v>12.706</v>
      </c>
      <c r="D8" s="76">
        <v>6.3137999999999996</v>
      </c>
      <c r="E8" s="47"/>
      <c r="F8" s="47"/>
      <c r="G8" s="47"/>
    </row>
    <row r="9" spans="1:7" ht="19.2" customHeight="1">
      <c r="A9" s="47"/>
      <c r="B9" s="77">
        <v>2</v>
      </c>
      <c r="C9" s="78">
        <v>4.3026999999999997</v>
      </c>
      <c r="D9" s="79">
        <v>2.92</v>
      </c>
      <c r="E9" s="47"/>
      <c r="F9" s="47"/>
      <c r="G9" s="47"/>
    </row>
    <row r="10" spans="1:7">
      <c r="A10" s="47"/>
      <c r="B10" s="77">
        <v>3</v>
      </c>
      <c r="C10" s="78">
        <v>3.1825000000000001</v>
      </c>
      <c r="D10" s="79">
        <v>2.3534000000000002</v>
      </c>
      <c r="E10" s="47"/>
      <c r="F10" s="47"/>
      <c r="G10" s="47"/>
    </row>
    <row r="11" spans="1:7">
      <c r="A11" s="47"/>
      <c r="B11" s="77">
        <v>4</v>
      </c>
      <c r="C11" s="78">
        <v>2.7764000000000002</v>
      </c>
      <c r="D11" s="79">
        <v>2.1318000000000001</v>
      </c>
      <c r="E11" s="47"/>
      <c r="F11" s="47"/>
      <c r="G11" s="47"/>
    </row>
    <row r="12" spans="1:7">
      <c r="A12" s="47"/>
      <c r="B12" s="77">
        <v>5</v>
      </c>
      <c r="C12" s="78">
        <v>2.5706000000000002</v>
      </c>
      <c r="D12" s="79">
        <v>2.0150000000000001</v>
      </c>
      <c r="E12" s="47"/>
      <c r="F12" s="47"/>
      <c r="G12" s="47"/>
    </row>
    <row r="13" spans="1:7">
      <c r="A13" s="47"/>
      <c r="B13" s="77">
        <v>6</v>
      </c>
      <c r="C13" s="78">
        <v>2.4468999999999999</v>
      </c>
      <c r="D13" s="79">
        <v>1.9432</v>
      </c>
      <c r="E13" s="47"/>
      <c r="F13" s="47"/>
      <c r="G13" s="47"/>
    </row>
    <row r="14" spans="1:7">
      <c r="A14" s="47"/>
      <c r="B14" s="77">
        <v>7</v>
      </c>
      <c r="C14" s="78">
        <v>2.3645999999999998</v>
      </c>
      <c r="D14" s="79">
        <v>1.8946000000000001</v>
      </c>
      <c r="E14" s="47"/>
      <c r="F14" s="47"/>
      <c r="G14" s="47"/>
    </row>
    <row r="15" spans="1:7">
      <c r="A15" s="47"/>
      <c r="B15" s="77">
        <v>8</v>
      </c>
      <c r="C15" s="78">
        <v>2.306</v>
      </c>
      <c r="D15" s="79">
        <v>1.8594999999999999</v>
      </c>
      <c r="E15" s="47"/>
      <c r="F15" s="47"/>
      <c r="G15" s="80"/>
    </row>
    <row r="16" spans="1:7">
      <c r="A16" s="47"/>
      <c r="B16" s="77">
        <v>9</v>
      </c>
      <c r="C16" s="78">
        <v>2.2622</v>
      </c>
      <c r="D16" s="79">
        <v>1.8331</v>
      </c>
      <c r="E16" s="47"/>
      <c r="F16" s="47"/>
      <c r="G16" s="47"/>
    </row>
    <row r="17" spans="1:7">
      <c r="A17" s="47"/>
      <c r="B17" s="77">
        <v>10</v>
      </c>
      <c r="C17" s="78">
        <v>2.2281</v>
      </c>
      <c r="D17" s="79">
        <v>1.8125</v>
      </c>
      <c r="E17" s="47"/>
      <c r="F17" s="47"/>
      <c r="G17" s="80"/>
    </row>
    <row r="18" spans="1:7">
      <c r="A18" s="47"/>
      <c r="B18" s="77">
        <v>11</v>
      </c>
      <c r="C18" s="78">
        <v>2.2010000000000001</v>
      </c>
      <c r="D18" s="79">
        <v>1.7959000000000001</v>
      </c>
      <c r="E18" s="47"/>
      <c r="F18" s="47"/>
      <c r="G18" s="47"/>
    </row>
    <row r="19" spans="1:7">
      <c r="A19" s="47"/>
      <c r="B19" s="77">
        <v>12</v>
      </c>
      <c r="C19" s="78">
        <v>2.1787999999999998</v>
      </c>
      <c r="D19" s="79">
        <v>1.7823</v>
      </c>
      <c r="E19" s="47"/>
      <c r="F19" s="47"/>
      <c r="G19" s="47"/>
    </row>
    <row r="20" spans="1:7">
      <c r="A20" s="47"/>
      <c r="B20" s="77">
        <v>13</v>
      </c>
      <c r="C20" s="78">
        <v>2.16</v>
      </c>
      <c r="D20" s="79">
        <v>1.77</v>
      </c>
      <c r="E20" s="47"/>
      <c r="F20" s="47"/>
      <c r="G20" s="47"/>
    </row>
    <row r="21" spans="1:7">
      <c r="A21" s="47"/>
      <c r="B21" s="77">
        <v>14</v>
      </c>
      <c r="C21" s="78">
        <v>2.14</v>
      </c>
      <c r="D21" s="79">
        <v>1.76</v>
      </c>
      <c r="E21" s="47"/>
      <c r="F21" s="47"/>
      <c r="G21" s="47"/>
    </row>
    <row r="22" spans="1:7">
      <c r="A22" s="47"/>
      <c r="B22" s="77">
        <v>15</v>
      </c>
      <c r="C22" s="78">
        <v>2.13</v>
      </c>
      <c r="D22" s="79">
        <v>1.75</v>
      </c>
      <c r="E22" s="47"/>
      <c r="F22" s="47"/>
      <c r="G22" s="47"/>
    </row>
    <row r="23" spans="1:7">
      <c r="A23" s="47"/>
      <c r="B23" s="77">
        <v>16</v>
      </c>
      <c r="C23" s="78">
        <v>2.12</v>
      </c>
      <c r="D23" s="79">
        <v>1.75</v>
      </c>
      <c r="E23" s="47"/>
      <c r="F23" s="47"/>
      <c r="G23" s="47"/>
    </row>
    <row r="24" spans="1:7">
      <c r="A24" s="47"/>
      <c r="B24" s="77">
        <v>17</v>
      </c>
      <c r="C24" s="78">
        <v>2.11</v>
      </c>
      <c r="D24" s="79">
        <v>1.73</v>
      </c>
      <c r="E24" s="47"/>
      <c r="F24" s="47"/>
      <c r="G24" s="47"/>
    </row>
    <row r="25" spans="1:7">
      <c r="A25" s="47"/>
      <c r="B25" s="77">
        <v>18</v>
      </c>
      <c r="C25" s="78">
        <v>2.1009000000000002</v>
      </c>
      <c r="D25" s="79">
        <v>1.7341</v>
      </c>
      <c r="E25" s="47"/>
      <c r="F25" s="47"/>
      <c r="G25" s="47"/>
    </row>
    <row r="26" spans="1:7">
      <c r="A26" s="47"/>
      <c r="B26" s="77">
        <v>19</v>
      </c>
      <c r="C26" s="78">
        <v>2.093</v>
      </c>
      <c r="D26" s="79">
        <v>1.7291000000000001</v>
      </c>
      <c r="E26" s="47"/>
      <c r="F26" s="47"/>
      <c r="G26" s="47"/>
    </row>
    <row r="27" spans="1:7">
      <c r="A27" s="47"/>
      <c r="B27" s="77">
        <v>20</v>
      </c>
      <c r="C27" s="78">
        <v>2.0859999999999999</v>
      </c>
      <c r="D27" s="79">
        <v>1.7246999999999999</v>
      </c>
      <c r="E27" s="47"/>
      <c r="F27" s="47"/>
      <c r="G27" s="47"/>
    </row>
    <row r="28" spans="1:7">
      <c r="A28" s="47"/>
      <c r="B28" s="77">
        <v>21</v>
      </c>
      <c r="C28" s="78">
        <v>2.0796000000000001</v>
      </c>
      <c r="D28" s="79">
        <v>1.7206999999999999</v>
      </c>
      <c r="E28" s="47"/>
      <c r="F28" s="47"/>
      <c r="G28" s="47"/>
    </row>
    <row r="29" spans="1:7">
      <c r="A29" s="47"/>
      <c r="B29" s="77">
        <v>22</v>
      </c>
      <c r="C29" s="78">
        <v>2.0739000000000001</v>
      </c>
      <c r="D29" s="79">
        <v>1.7171000000000001</v>
      </c>
      <c r="E29" s="47"/>
      <c r="F29" s="47"/>
      <c r="G29" s="47"/>
    </row>
    <row r="30" spans="1:7">
      <c r="A30" s="47"/>
      <c r="B30" s="77">
        <v>23</v>
      </c>
      <c r="C30" s="78">
        <v>2.0687000000000002</v>
      </c>
      <c r="D30" s="79">
        <v>1.7139</v>
      </c>
      <c r="E30" s="47"/>
      <c r="F30" s="47"/>
      <c r="G30" s="47"/>
    </row>
    <row r="31" spans="1:7">
      <c r="A31" s="47"/>
      <c r="B31" s="77">
        <v>24</v>
      </c>
      <c r="C31" s="78">
        <v>2.0638999999999998</v>
      </c>
      <c r="D31" s="79">
        <v>1.7109000000000001</v>
      </c>
      <c r="E31" s="47"/>
      <c r="F31" s="47"/>
      <c r="G31" s="47"/>
    </row>
    <row r="32" spans="1:7">
      <c r="A32" s="47"/>
      <c r="B32" s="77">
        <v>25</v>
      </c>
      <c r="C32" s="78">
        <v>2.0594999999999999</v>
      </c>
      <c r="D32" s="79">
        <v>1.7081</v>
      </c>
      <c r="E32" s="47"/>
      <c r="F32" s="47"/>
      <c r="G32" s="47"/>
    </row>
    <row r="33" spans="1:7">
      <c r="A33" s="47"/>
      <c r="B33" s="77">
        <v>26</v>
      </c>
      <c r="C33" s="78">
        <v>2.0554999999999999</v>
      </c>
      <c r="D33" s="79">
        <v>1.7056</v>
      </c>
      <c r="E33" s="47"/>
      <c r="F33" s="47"/>
      <c r="G33" s="47"/>
    </row>
    <row r="34" spans="1:7">
      <c r="A34" s="47"/>
      <c r="B34" s="77">
        <v>27</v>
      </c>
      <c r="C34" s="78">
        <v>2.0518000000000001</v>
      </c>
      <c r="D34" s="79">
        <v>1.7033</v>
      </c>
      <c r="E34" s="47"/>
      <c r="F34" s="47"/>
      <c r="G34" s="47"/>
    </row>
    <row r="35" spans="1:7">
      <c r="A35" s="47"/>
      <c r="B35" s="77">
        <v>28</v>
      </c>
      <c r="C35" s="78">
        <v>2.0484</v>
      </c>
      <c r="D35" s="79">
        <v>1.7011000000000001</v>
      </c>
      <c r="E35" s="47"/>
      <c r="F35" s="47"/>
      <c r="G35" s="47"/>
    </row>
    <row r="36" spans="1:7">
      <c r="A36" s="47"/>
      <c r="B36" s="77">
        <v>29</v>
      </c>
      <c r="C36" s="78">
        <v>2.0451999999999999</v>
      </c>
      <c r="D36" s="79">
        <v>1.6991000000000001</v>
      </c>
      <c r="E36" s="47"/>
      <c r="F36" s="47"/>
      <c r="G36" s="47"/>
    </row>
  </sheetData>
  <sheetProtection algorithmName="SHA-512" hashValue="PrMSf9rmcRhSEZb5wIPcxSy3VzLxbPf+OdX70N/CAh0uhXrolURHeqc89QMdfkszuOOsLvZPF3V4FejHLtHVgg==" saltValue="faYsofIXlJ7xhect4YyW8w==" spinCount="100000" sheet="1" objects="1" scenarios="1"/>
  <phoneticPr fontId="5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61BC-A2A0-4777-98CF-14A433B5155E}">
  <dimension ref="A1:K26"/>
  <sheetViews>
    <sheetView topLeftCell="A20" zoomScaleNormal="100" workbookViewId="0">
      <selection activeCell="B25" sqref="B25"/>
    </sheetView>
  </sheetViews>
  <sheetFormatPr defaultColWidth="10.90625" defaultRowHeight="19.8"/>
  <cols>
    <col min="1" max="1" width="36.81640625" style="32" customWidth="1"/>
    <col min="2" max="2" width="42.54296875" style="32" customWidth="1"/>
    <col min="3" max="3" width="3.453125" style="32" customWidth="1"/>
    <col min="4" max="16384" width="10.90625" style="32"/>
  </cols>
  <sheetData>
    <row r="1" spans="1:11" ht="28.8">
      <c r="A1" s="39" t="s">
        <v>40</v>
      </c>
    </row>
    <row r="2" spans="1:11" ht="21.6">
      <c r="A2" s="40" t="s">
        <v>41</v>
      </c>
    </row>
    <row r="3" spans="1:11" ht="21.6">
      <c r="A3" s="62" t="s">
        <v>63</v>
      </c>
    </row>
    <row r="4" spans="1:11" ht="22.2" thickBot="1">
      <c r="A4" s="33"/>
    </row>
    <row r="5" spans="1:11" ht="26.4">
      <c r="A5" s="43" t="s">
        <v>42</v>
      </c>
      <c r="B5" s="34">
        <v>90</v>
      </c>
      <c r="D5" s="47"/>
      <c r="E5" s="47"/>
      <c r="F5" s="47"/>
      <c r="G5" s="47"/>
      <c r="H5" s="47"/>
      <c r="I5" s="47"/>
      <c r="J5" s="47"/>
      <c r="K5" s="47"/>
    </row>
    <row r="6" spans="1:11" ht="26.4">
      <c r="A6" s="44" t="s">
        <v>2</v>
      </c>
      <c r="B6" s="35">
        <v>10.4</v>
      </c>
      <c r="D6" s="47"/>
      <c r="E6" s="47"/>
      <c r="F6" s="47"/>
      <c r="G6" s="47"/>
      <c r="H6" s="47"/>
      <c r="I6" s="47"/>
      <c r="J6" s="47"/>
      <c r="K6" s="47"/>
    </row>
    <row r="7" spans="1:11" ht="26.4">
      <c r="A7" s="44" t="s">
        <v>43</v>
      </c>
      <c r="B7" s="35">
        <v>25</v>
      </c>
      <c r="D7" s="47"/>
      <c r="E7" s="47"/>
      <c r="F7" s="47"/>
      <c r="G7" s="47"/>
      <c r="H7" s="47"/>
      <c r="I7" s="47"/>
      <c r="J7" s="47"/>
      <c r="K7" s="47"/>
    </row>
    <row r="8" spans="1:11" ht="26.4">
      <c r="A8" s="44" t="s">
        <v>44</v>
      </c>
      <c r="B8" s="41">
        <f>B7-1</f>
        <v>24</v>
      </c>
      <c r="D8" s="47"/>
      <c r="E8" s="47"/>
      <c r="F8" s="47"/>
      <c r="G8" s="47"/>
      <c r="H8" s="47"/>
      <c r="I8" s="47"/>
      <c r="J8" s="47"/>
      <c r="K8" s="47"/>
    </row>
    <row r="9" spans="1:11" ht="26.4">
      <c r="A9" s="45" t="s">
        <v>55</v>
      </c>
      <c r="B9" s="36">
        <v>95</v>
      </c>
      <c r="D9" s="47"/>
      <c r="E9" s="47"/>
      <c r="F9" s="47"/>
      <c r="G9" s="47"/>
      <c r="H9" s="47"/>
      <c r="I9" s="47"/>
      <c r="J9" s="47"/>
      <c r="K9" s="47"/>
    </row>
    <row r="10" spans="1:11" ht="27" thickBot="1">
      <c r="A10" s="46" t="s">
        <v>45</v>
      </c>
      <c r="B10" s="42">
        <f>(100-B9)/100</f>
        <v>0.05</v>
      </c>
      <c r="D10" s="47"/>
      <c r="E10" s="47"/>
      <c r="F10" s="47"/>
      <c r="G10" s="47"/>
      <c r="H10" s="47"/>
      <c r="I10" s="47"/>
      <c r="J10" s="47"/>
      <c r="K10" s="47"/>
    </row>
    <row r="11" spans="1:11" ht="27" thickBot="1">
      <c r="A11" s="37"/>
      <c r="B11" s="38"/>
      <c r="D11" s="47"/>
      <c r="E11" s="47"/>
      <c r="F11" s="47"/>
      <c r="G11" s="47"/>
      <c r="H11" s="47"/>
      <c r="I11" s="47"/>
      <c r="J11" s="47"/>
      <c r="K11" s="47"/>
    </row>
    <row r="12" spans="1:11" ht="28.8">
      <c r="A12" s="88" t="s">
        <v>46</v>
      </c>
      <c r="B12" s="89"/>
      <c r="D12" s="47"/>
      <c r="E12" s="47"/>
      <c r="F12" s="47"/>
      <c r="G12" s="47"/>
      <c r="H12" s="47"/>
      <c r="I12" s="47"/>
      <c r="J12" s="47"/>
      <c r="K12" s="47"/>
    </row>
    <row r="13" spans="1:11" ht="27" thickBot="1">
      <c r="A13" s="90" t="str">
        <f>IF(B7&lt;30,"t-分布","z-分布")</f>
        <v>t-分布</v>
      </c>
      <c r="B13" s="91"/>
      <c r="D13" s="47"/>
      <c r="E13" s="47"/>
      <c r="F13" s="47"/>
      <c r="G13" s="47"/>
      <c r="H13" s="47"/>
      <c r="I13" s="47"/>
      <c r="J13" s="47"/>
      <c r="K13" s="47"/>
    </row>
    <row r="14" spans="1:11">
      <c r="A14" s="47"/>
      <c r="B14" s="47"/>
      <c r="D14" s="47"/>
      <c r="E14" s="47"/>
      <c r="F14" s="47"/>
      <c r="G14" s="47"/>
      <c r="H14" s="47"/>
      <c r="I14" s="47"/>
      <c r="J14" s="47"/>
      <c r="K14" s="47"/>
    </row>
    <row r="15" spans="1:11" ht="20.399999999999999" thickBot="1">
      <c r="A15" s="47"/>
      <c r="B15" s="48"/>
      <c r="D15" s="47"/>
      <c r="E15" s="47"/>
      <c r="F15" s="47"/>
      <c r="G15" s="47"/>
      <c r="H15" s="47"/>
      <c r="I15" s="47"/>
      <c r="J15" s="47"/>
      <c r="K15" s="47"/>
    </row>
    <row r="16" spans="1:11" ht="27">
      <c r="A16" s="49" t="s">
        <v>47</v>
      </c>
      <c r="B16" s="50" t="s">
        <v>48</v>
      </c>
      <c r="D16" s="47"/>
      <c r="E16" s="47"/>
      <c r="F16" s="47"/>
      <c r="G16" s="47"/>
      <c r="H16" s="47"/>
      <c r="I16" s="47"/>
      <c r="J16" s="47"/>
      <c r="K16" s="47"/>
    </row>
    <row r="17" spans="1:11" ht="27" thickBot="1">
      <c r="A17" s="51" t="s">
        <v>49</v>
      </c>
      <c r="B17" s="52">
        <f>_xlfn.NORM.S.INV(B10/2)*-1</f>
        <v>1.9599639845400538</v>
      </c>
      <c r="D17" s="47"/>
      <c r="E17" s="47"/>
      <c r="F17" s="47"/>
      <c r="G17" s="47"/>
      <c r="H17" s="47"/>
      <c r="I17" s="47"/>
      <c r="J17" s="47"/>
      <c r="K17" s="47"/>
    </row>
    <row r="18" spans="1:11" ht="21" thickBot="1">
      <c r="A18" s="53"/>
      <c r="B18" s="47"/>
      <c r="D18" s="47"/>
      <c r="E18" s="47"/>
      <c r="F18" s="47"/>
      <c r="G18" s="47"/>
      <c r="H18" s="47"/>
      <c r="I18" s="47"/>
      <c r="J18" s="47"/>
      <c r="K18" s="47"/>
    </row>
    <row r="19" spans="1:11" ht="27.6">
      <c r="A19" s="49" t="s">
        <v>50</v>
      </c>
      <c r="B19" s="50" t="s">
        <v>51</v>
      </c>
      <c r="D19" s="47"/>
      <c r="E19" s="47"/>
      <c r="F19" s="47"/>
      <c r="G19" s="47"/>
      <c r="H19" s="47"/>
      <c r="I19" s="47"/>
      <c r="J19" s="47"/>
      <c r="K19" s="47"/>
    </row>
    <row r="20" spans="1:11" ht="27" thickBot="1">
      <c r="A20" s="54" t="s">
        <v>49</v>
      </c>
      <c r="B20" s="52">
        <f>_xlfn.T.INV.2T(B10,B8)</f>
        <v>2.0638985616280254</v>
      </c>
      <c r="D20" s="47"/>
      <c r="E20" s="47"/>
      <c r="F20" s="47"/>
      <c r="G20" s="47"/>
      <c r="H20" s="47"/>
      <c r="I20" s="47"/>
      <c r="J20" s="47"/>
      <c r="K20" s="47"/>
    </row>
    <row r="21" spans="1:11" ht="20.399999999999999" thickBot="1">
      <c r="A21" s="47"/>
      <c r="B21" s="47"/>
      <c r="D21" s="47"/>
      <c r="E21" s="47"/>
      <c r="F21" s="47"/>
      <c r="G21" s="47"/>
      <c r="H21" s="47"/>
      <c r="I21" s="47"/>
      <c r="J21" s="47"/>
      <c r="K21" s="47"/>
    </row>
    <row r="22" spans="1:11" ht="26.4">
      <c r="A22" s="55"/>
      <c r="B22" s="56" t="s">
        <v>52</v>
      </c>
      <c r="D22" s="47"/>
      <c r="E22" s="47"/>
      <c r="F22" s="47"/>
      <c r="G22" s="47"/>
      <c r="H22" s="47"/>
      <c r="I22" s="47"/>
      <c r="J22" s="47"/>
      <c r="K22" s="47"/>
    </row>
    <row r="23" spans="1:11">
      <c r="A23" s="57"/>
      <c r="B23" s="58" t="s">
        <v>53</v>
      </c>
      <c r="D23" s="47"/>
      <c r="E23" s="47"/>
      <c r="F23" s="47"/>
      <c r="G23" s="47"/>
      <c r="H23" s="47"/>
      <c r="I23" s="47"/>
      <c r="J23" s="47"/>
      <c r="K23" s="47"/>
    </row>
    <row r="24" spans="1:11" ht="26.4">
      <c r="A24" s="59" t="s">
        <v>54</v>
      </c>
      <c r="B24" s="63">
        <f>IF(B7&lt;30,B20,B17)*B6/SQRT(IF(B7&lt;30,B8,B7))</f>
        <v>4.3814319092724299</v>
      </c>
      <c r="D24" s="47"/>
      <c r="E24" s="47"/>
      <c r="F24" s="47"/>
      <c r="G24" s="47"/>
      <c r="H24" s="47"/>
      <c r="I24" s="47"/>
      <c r="J24" s="47"/>
      <c r="K24" s="47"/>
    </row>
    <row r="25" spans="1:11" ht="26.4">
      <c r="A25" s="60" t="s">
        <v>16</v>
      </c>
      <c r="B25" s="63">
        <f>B5-B24</f>
        <v>85.618568090727564</v>
      </c>
      <c r="D25" s="47"/>
      <c r="E25" s="47"/>
      <c r="F25" s="47"/>
      <c r="G25" s="47"/>
      <c r="H25" s="47"/>
      <c r="I25" s="47"/>
      <c r="J25" s="47"/>
      <c r="K25" s="47"/>
    </row>
    <row r="26" spans="1:11" ht="27" thickBot="1">
      <c r="A26" s="61" t="s">
        <v>17</v>
      </c>
      <c r="B26" s="52">
        <f>B5+B24</f>
        <v>94.381431909272436</v>
      </c>
    </row>
  </sheetData>
  <sheetProtection algorithmName="SHA-512" hashValue="CcgJG/8ImrM0VNE5Ey2VvURyBEGYxSfhOJfS+335/5A1TxxiS+Wjk5qfRZt6c46ZlOOFwbDXY4Z0h2iunQkflg==" saltValue="bG3tLCaS0WNXnUvkdQnhSw==" spinCount="100000" sheet="1" objects="1" scenarios="1"/>
  <mergeCells count="2">
    <mergeCell ref="A12:B12"/>
    <mergeCell ref="A13:B13"/>
  </mergeCells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zoomScale="75" zoomScaleNormal="75" workbookViewId="0">
      <selection activeCell="L4" sqref="L4"/>
    </sheetView>
  </sheetViews>
  <sheetFormatPr defaultColWidth="10.81640625" defaultRowHeight="19.8"/>
  <cols>
    <col min="1" max="1" width="23.453125" style="3" customWidth="1"/>
    <col min="2" max="3" width="8.6328125" style="10" customWidth="1"/>
    <col min="4" max="4" width="8.6328125" style="3" customWidth="1"/>
    <col min="5" max="6" width="8.6328125" style="10" customWidth="1"/>
    <col min="7" max="7" width="8.6328125" style="3" customWidth="1"/>
    <col min="8" max="8" width="8.6328125" style="9" customWidth="1"/>
    <col min="9" max="9" width="16.6328125" style="5" customWidth="1"/>
    <col min="10" max="10" width="8.6328125" style="3" customWidth="1"/>
    <col min="11" max="11" width="8.6328125" style="4" customWidth="1"/>
    <col min="12" max="12" width="16.6328125" style="4" customWidth="1"/>
    <col min="13" max="13" width="8.6328125" style="7" customWidth="1"/>
    <col min="14" max="14" width="16.6328125" style="2" customWidth="1"/>
    <col min="15" max="15" width="10.81640625" style="10"/>
    <col min="16" max="16" width="17.81640625" style="10" bestFit="1" customWidth="1"/>
    <col min="17" max="17" width="10.81640625" style="10"/>
    <col min="18" max="18" width="17.26953125" style="3" bestFit="1" customWidth="1"/>
    <col min="19" max="19" width="6.08984375" style="1" customWidth="1"/>
    <col min="20" max="20" width="10.81640625" style="1"/>
    <col min="21" max="21" width="12.90625" style="1" customWidth="1"/>
    <col min="22" max="16384" width="10.81640625" style="1"/>
  </cols>
  <sheetData>
    <row r="1" spans="1:21">
      <c r="A1" s="81" t="s">
        <v>11</v>
      </c>
      <c r="B1" s="81"/>
      <c r="C1" s="81"/>
      <c r="D1" s="81"/>
      <c r="E1" s="81"/>
      <c r="F1" s="81"/>
      <c r="G1" s="93"/>
      <c r="H1" s="97" t="s">
        <v>25</v>
      </c>
      <c r="I1" s="98"/>
      <c r="J1" s="82" t="s">
        <v>24</v>
      </c>
      <c r="K1" s="84" t="s">
        <v>8</v>
      </c>
      <c r="L1" s="85"/>
      <c r="M1" s="85"/>
      <c r="N1" s="93"/>
      <c r="O1" s="84" t="s">
        <v>21</v>
      </c>
      <c r="P1" s="85"/>
      <c r="Q1" s="85"/>
      <c r="R1" s="93"/>
    </row>
    <row r="2" spans="1:21">
      <c r="A2" s="12"/>
      <c r="B2" s="86" t="s">
        <v>9</v>
      </c>
      <c r="C2" s="86"/>
      <c r="D2" s="87"/>
      <c r="E2" s="99" t="s">
        <v>10</v>
      </c>
      <c r="F2" s="86"/>
      <c r="G2" s="87"/>
      <c r="H2" s="97"/>
      <c r="I2" s="98"/>
      <c r="J2" s="83"/>
      <c r="K2" s="94" t="s">
        <v>13</v>
      </c>
      <c r="L2" s="95"/>
      <c r="M2" s="95" t="s">
        <v>14</v>
      </c>
      <c r="N2" s="96"/>
      <c r="O2" s="94" t="s">
        <v>13</v>
      </c>
      <c r="P2" s="95"/>
      <c r="Q2" s="95" t="s">
        <v>14</v>
      </c>
      <c r="R2" s="96"/>
    </row>
    <row r="3" spans="1:21">
      <c r="A3" s="13" t="s">
        <v>1</v>
      </c>
      <c r="B3" s="14" t="s">
        <v>22</v>
      </c>
      <c r="C3" s="14" t="s">
        <v>2</v>
      </c>
      <c r="D3" s="17" t="s">
        <v>23</v>
      </c>
      <c r="E3" s="14" t="s">
        <v>22</v>
      </c>
      <c r="F3" s="14" t="s">
        <v>2</v>
      </c>
      <c r="G3" s="17" t="s">
        <v>0</v>
      </c>
      <c r="H3" s="18" t="s">
        <v>7</v>
      </c>
      <c r="I3" s="19" t="s">
        <v>20</v>
      </c>
      <c r="J3" s="83"/>
      <c r="K3" s="15" t="s">
        <v>16</v>
      </c>
      <c r="L3" s="14" t="s">
        <v>20</v>
      </c>
      <c r="M3" s="16" t="s">
        <v>17</v>
      </c>
      <c r="N3" s="13" t="s">
        <v>20</v>
      </c>
      <c r="O3" s="15" t="s">
        <v>16</v>
      </c>
      <c r="P3" s="14" t="s">
        <v>20</v>
      </c>
      <c r="Q3" s="16" t="s">
        <v>17</v>
      </c>
      <c r="R3" s="13" t="s">
        <v>20</v>
      </c>
      <c r="T3" s="92" t="s">
        <v>39</v>
      </c>
      <c r="U3" s="92"/>
    </row>
    <row r="4" spans="1:21">
      <c r="A4" s="3" t="s">
        <v>3</v>
      </c>
      <c r="B4" s="24">
        <v>35.299999999999997</v>
      </c>
      <c r="C4" s="24">
        <v>6</v>
      </c>
      <c r="D4" s="22">
        <v>16</v>
      </c>
      <c r="E4" s="21">
        <v>40</v>
      </c>
      <c r="F4" s="21">
        <v>7</v>
      </c>
      <c r="G4" s="22">
        <v>16</v>
      </c>
      <c r="H4" s="26">
        <f>(E4-B4)/SQRT((C4^2+F4^2)/2)</f>
        <v>0.72094708951652864</v>
      </c>
      <c r="I4" s="11" t="str">
        <f>IF(H4&lt;-0.8,"大きな減少",IF(H4&lt;-0.5,"中くらいの減少",IF(H4&lt;-0.2,"小さな減少", IF(H4&lt;0.2,"些少", IF(H4&lt;0.5,"小さな増加", IF(H4 &lt;0.8, "中くらいの増加",IF(H4&gt;0.8, "大きな増加")))))))</f>
        <v>中くらいの増加</v>
      </c>
      <c r="J4" s="20">
        <f>SQRT((D4+G4)/(D4*G4)+H4^2/(2*(D4+G4)))</f>
        <v>0.36485794979609776</v>
      </c>
      <c r="K4" s="27">
        <f t="shared" ref="K4:K9" si="0">H4-1.96*J4</f>
        <v>5.8255079161770862E-3</v>
      </c>
      <c r="L4" s="11" t="str">
        <f>IF(K4&lt;-0.8,"大きな減少",IF(K4&lt;-0.5,"中くらいの減少",IF(K4&lt;-0.2,"小さな減少", IF(K4&lt;0.2,"些少", IF(K4&lt;0.5,"小さな増加", IF(K4 &lt;0.8, "中くらいの増加",IF(K4&gt;0.8, "大きな増加")))))))</f>
        <v>些少</v>
      </c>
      <c r="M4" s="27">
        <f t="shared" ref="M4:M9" si="1">H4+1.96*J4</f>
        <v>1.4360686711168802</v>
      </c>
      <c r="N4" s="11" t="str">
        <f>IF(M4&lt;-0.8,"大きな減少",IF(M4&lt;-0.5,"中くらいの減少",IF(M4&lt;-0.2,"小さな減少", IF(M4&lt;0.2,"些少", IF(M4&lt;0.5,"小さな増加", IF(M4 &lt;0.8, "中くらいの増加",IF(M4&gt;0.8, "大きな増加")))))))</f>
        <v>大きな増加</v>
      </c>
      <c r="O4" s="23">
        <f t="shared" ref="O4:O9" si="2">H4-1.64*J4</f>
        <v>0.12258005185092835</v>
      </c>
      <c r="P4" s="11" t="str">
        <f>IF(O4&lt;-0.8,"大きな減少",IF(O4&lt;-0.5,"中くらいの減少",IF(O4&lt;-0.2,"小さな減少", IF(O4&lt;0.2,"些少", IF(O4&lt;0.5,"小さな増加", IF(O4 &lt;0.8, "中くらいの増加",IF(O4&gt;0.8, "大きな増加")))))))</f>
        <v>些少</v>
      </c>
      <c r="Q4" s="23">
        <f t="shared" ref="Q4:Q9" si="3">H4+1.64*J4</f>
        <v>1.3193141271821289</v>
      </c>
      <c r="R4" s="11" t="str">
        <f>IF(Q4&lt;-0.8,"大きな減少",IF(Q4&lt;-0.5,"中くらいの減少",IF(Q4&lt;-0.2,"小さな減少", IF(Q4&lt;0.2,"些少", IF(Q4&lt;0.5,"小さな増加", IF(Q4 &lt;0.8, "中くらいの増加",IF(Q4&gt;0.8, "大きな増加")))))))</f>
        <v>大きな増加</v>
      </c>
      <c r="T4" s="67" t="s">
        <v>28</v>
      </c>
      <c r="U4" s="65" t="s">
        <v>32</v>
      </c>
    </row>
    <row r="5" spans="1:21" ht="17.100000000000001" customHeight="1">
      <c r="A5" s="3" t="s">
        <v>4</v>
      </c>
      <c r="B5" s="21">
        <v>109</v>
      </c>
      <c r="C5" s="21">
        <v>23</v>
      </c>
      <c r="D5" s="22">
        <v>12</v>
      </c>
      <c r="E5" s="21">
        <v>126</v>
      </c>
      <c r="F5" s="21">
        <v>25</v>
      </c>
      <c r="G5" s="22">
        <v>12</v>
      </c>
      <c r="H5" s="26">
        <f t="shared" ref="H5:H9" si="4">(E5-B5)/SQRT((C5^2+F5^2)/2)</f>
        <v>0.70771926010708264</v>
      </c>
      <c r="I5" s="11" t="str">
        <f t="shared" ref="I5:I9" si="5">IF(H5&lt;-0.8,"大きな減少",IF(H5&lt;-0.5,"中くらいの減少",IF(H5&lt;-0.2,"小さな減少", IF(H5&lt;0.2,"些少", IF(H5&lt;0.5,"小さな増加", IF(H5 &lt;0.8, "中くらいの増加",IF(H5&gt;0.8, "大きな増加")))))))</f>
        <v>中くらいの増加</v>
      </c>
      <c r="J5" s="20">
        <f t="shared" ref="J5:J9" si="6">SQRT((D5+G5)/(D5*G5)+H5^2/(2*(D5+G5)))</f>
        <v>0.42083415555513365</v>
      </c>
      <c r="K5" s="27">
        <f t="shared" si="0"/>
        <v>-0.11711568478097933</v>
      </c>
      <c r="L5" s="11" t="str">
        <f t="shared" ref="L5:L9" si="7">IF(K5&lt;-0.8,"大きな減少",IF(K5&lt;-0.5,"中くらいの減少",IF(K5&lt;-0.2,"小さな減少", IF(K5&lt;0.2,"些少", IF(K5&lt;0.5,"小さな増加", IF(K5 &lt;0.8, "中くらいの増加",IF(K5&gt;0.8, "大きな増加")))))))</f>
        <v>些少</v>
      </c>
      <c r="M5" s="27">
        <f t="shared" si="1"/>
        <v>1.5325542049951446</v>
      </c>
      <c r="N5" s="11" t="str">
        <f t="shared" ref="N5:N9" si="8">IF(M5&lt;-0.8,"大きな減少",IF(M5&lt;-0.5,"中くらいの減少",IF(M5&lt;-0.2,"小さな減少", IF(M5&lt;0.2,"些少", IF(M5&lt;0.5,"小さな増加", IF(M5 &lt;0.8, "中くらいの増加",IF(M5&gt;0.8, "大きな増加")))))))</f>
        <v>大きな増加</v>
      </c>
      <c r="O5" s="23">
        <f t="shared" si="2"/>
        <v>1.7551244996663495E-2</v>
      </c>
      <c r="P5" s="11" t="str">
        <f t="shared" ref="P5:P9" si="9">IF(O5&lt;-0.8,"大きな減少",IF(O5&lt;-0.5,"中くらいの減少",IF(O5&lt;-0.2,"小さな減少", IF(O5&lt;0.2,"些少", IF(O5&lt;0.5,"小さな増加", IF(O5 &lt;0.8, "中くらいの増加",IF(O5&gt;0.8, "大きな増加")))))))</f>
        <v>些少</v>
      </c>
      <c r="Q5" s="23">
        <f t="shared" si="3"/>
        <v>1.3978872752175018</v>
      </c>
      <c r="R5" s="11" t="str">
        <f t="shared" ref="R5:R9" si="10">IF(Q5&lt;-0.8,"大きな減少",IF(Q5&lt;-0.5,"中くらいの減少",IF(Q5&lt;-0.2,"小さな減少", IF(Q5&lt;0.2,"些少", IF(Q5&lt;0.5,"小さな増加", IF(Q5 &lt;0.8, "中くらいの増加",IF(Q5&gt;0.8, "大きな増加")))))))</f>
        <v>大きな増加</v>
      </c>
      <c r="T5" s="67" t="s">
        <v>29</v>
      </c>
      <c r="U5" s="65" t="s">
        <v>33</v>
      </c>
    </row>
    <row r="6" spans="1:21" ht="21" customHeight="1">
      <c r="A6" s="3" t="s">
        <v>5</v>
      </c>
      <c r="B6" s="21">
        <v>2.06</v>
      </c>
      <c r="C6" s="21">
        <v>1.01</v>
      </c>
      <c r="D6" s="22">
        <v>20</v>
      </c>
      <c r="E6" s="21">
        <v>2.1</v>
      </c>
      <c r="F6" s="21">
        <v>0.93</v>
      </c>
      <c r="G6" s="22">
        <v>20</v>
      </c>
      <c r="H6" s="26">
        <f t="shared" si="4"/>
        <v>4.1202096209968411E-2</v>
      </c>
      <c r="I6" s="11" t="str">
        <f t="shared" si="5"/>
        <v>些少</v>
      </c>
      <c r="J6" s="20">
        <f t="shared" si="6"/>
        <v>0.31626131625469339</v>
      </c>
      <c r="K6" s="27">
        <f t="shared" si="0"/>
        <v>-0.57867008364923067</v>
      </c>
      <c r="L6" s="11" t="str">
        <f t="shared" si="7"/>
        <v>中くらいの減少</v>
      </c>
      <c r="M6" s="27">
        <f t="shared" si="1"/>
        <v>0.66107427606916747</v>
      </c>
      <c r="N6" s="11" t="str">
        <f t="shared" si="8"/>
        <v>中くらいの増加</v>
      </c>
      <c r="O6" s="23">
        <f t="shared" si="2"/>
        <v>-0.47746646244772872</v>
      </c>
      <c r="P6" s="11" t="str">
        <f t="shared" si="9"/>
        <v>小さな減少</v>
      </c>
      <c r="Q6" s="23">
        <f t="shared" si="3"/>
        <v>0.55987065486766552</v>
      </c>
      <c r="R6" s="11" t="str">
        <f t="shared" si="10"/>
        <v>中くらいの増加</v>
      </c>
      <c r="T6" s="67" t="s">
        <v>30</v>
      </c>
      <c r="U6" s="65" t="s">
        <v>34</v>
      </c>
    </row>
    <row r="7" spans="1:21">
      <c r="A7" s="3" t="s">
        <v>6</v>
      </c>
      <c r="B7" s="24">
        <v>16.5</v>
      </c>
      <c r="C7" s="24">
        <v>0.8</v>
      </c>
      <c r="D7" s="22">
        <v>15</v>
      </c>
      <c r="E7" s="21">
        <v>16.7</v>
      </c>
      <c r="F7" s="21">
        <v>0.65</v>
      </c>
      <c r="G7" s="22">
        <v>15</v>
      </c>
      <c r="H7" s="26">
        <f t="shared" si="4"/>
        <v>0.27439773622801317</v>
      </c>
      <c r="I7" s="11" t="str">
        <f t="shared" si="5"/>
        <v>小さな増加</v>
      </c>
      <c r="J7" s="20">
        <f t="shared" si="6"/>
        <v>0.36686269269866845</v>
      </c>
      <c r="K7" s="27">
        <f t="shared" si="0"/>
        <v>-0.44465314146137697</v>
      </c>
      <c r="L7" s="11" t="str">
        <f t="shared" si="7"/>
        <v>小さな減少</v>
      </c>
      <c r="M7" s="27">
        <f t="shared" si="1"/>
        <v>0.99344861391740324</v>
      </c>
      <c r="N7" s="11" t="str">
        <f t="shared" si="8"/>
        <v>大きな増加</v>
      </c>
      <c r="O7" s="23">
        <f t="shared" si="2"/>
        <v>-0.327257079797803</v>
      </c>
      <c r="P7" s="11" t="str">
        <f t="shared" si="9"/>
        <v>小さな減少</v>
      </c>
      <c r="Q7" s="23">
        <f t="shared" si="3"/>
        <v>0.87605255225382939</v>
      </c>
      <c r="R7" s="11" t="str">
        <f t="shared" si="10"/>
        <v>大きな増加</v>
      </c>
      <c r="T7" s="68" t="s">
        <v>31</v>
      </c>
      <c r="U7" s="66" t="s">
        <v>35</v>
      </c>
    </row>
    <row r="8" spans="1:21">
      <c r="A8" s="3" t="s">
        <v>15</v>
      </c>
      <c r="B8" s="21">
        <v>29.9</v>
      </c>
      <c r="C8" s="21">
        <v>0.85</v>
      </c>
      <c r="D8" s="22">
        <v>15</v>
      </c>
      <c r="E8" s="21">
        <v>30.2</v>
      </c>
      <c r="F8" s="21">
        <v>1.1000000000000001</v>
      </c>
      <c r="G8" s="22">
        <v>15</v>
      </c>
      <c r="H8" s="26">
        <f t="shared" si="4"/>
        <v>0.30519435836487779</v>
      </c>
      <c r="I8" s="11" t="str">
        <f t="shared" si="5"/>
        <v>小さな増加</v>
      </c>
      <c r="J8" s="20">
        <f t="shared" si="6"/>
        <v>0.36726792210359976</v>
      </c>
      <c r="K8" s="27">
        <f t="shared" si="0"/>
        <v>-0.41465076895817771</v>
      </c>
      <c r="L8" s="11" t="str">
        <f t="shared" si="7"/>
        <v>小さな減少</v>
      </c>
      <c r="M8" s="27">
        <f t="shared" si="1"/>
        <v>1.0250394856879332</v>
      </c>
      <c r="N8" s="11" t="str">
        <f t="shared" si="8"/>
        <v>大きな増加</v>
      </c>
      <c r="O8" s="23">
        <f t="shared" si="2"/>
        <v>-0.29712503388502581</v>
      </c>
      <c r="P8" s="11" t="str">
        <f t="shared" si="9"/>
        <v>小さな減少</v>
      </c>
      <c r="Q8" s="23">
        <f t="shared" si="3"/>
        <v>0.90751375061478146</v>
      </c>
      <c r="R8" s="11" t="str">
        <f t="shared" si="10"/>
        <v>大きな増加</v>
      </c>
    </row>
    <row r="9" spans="1:21">
      <c r="A9" s="3" t="s">
        <v>26</v>
      </c>
      <c r="B9" s="10">
        <v>55</v>
      </c>
      <c r="C9" s="10">
        <v>4.0999999999999996</v>
      </c>
      <c r="D9" s="3">
        <v>28</v>
      </c>
      <c r="E9" s="10">
        <v>54.3</v>
      </c>
      <c r="F9" s="10">
        <v>3.7</v>
      </c>
      <c r="G9" s="3">
        <v>28</v>
      </c>
      <c r="H9" s="26">
        <f t="shared" si="4"/>
        <v>-0.17925163190605509</v>
      </c>
      <c r="I9" s="11" t="str">
        <f t="shared" si="5"/>
        <v>些少</v>
      </c>
      <c r="J9" s="20">
        <f t="shared" si="6"/>
        <v>0.2677974172289066</v>
      </c>
      <c r="K9" s="27">
        <f t="shared" si="0"/>
        <v>-0.704134569674712</v>
      </c>
      <c r="L9" s="11" t="str">
        <f t="shared" si="7"/>
        <v>中くらいの減少</v>
      </c>
      <c r="M9" s="27">
        <f t="shared" si="1"/>
        <v>0.34563130586260182</v>
      </c>
      <c r="N9" s="11" t="str">
        <f t="shared" si="8"/>
        <v>小さな増加</v>
      </c>
      <c r="O9" s="23">
        <f t="shared" si="2"/>
        <v>-0.61843939616146182</v>
      </c>
      <c r="P9" s="11" t="str">
        <f t="shared" si="9"/>
        <v>中くらいの減少</v>
      </c>
      <c r="Q9" s="23">
        <f t="shared" si="3"/>
        <v>0.2599361323493517</v>
      </c>
      <c r="R9" s="11" t="str">
        <f t="shared" si="10"/>
        <v>小さな増加</v>
      </c>
      <c r="T9" s="64"/>
      <c r="U9" s="64"/>
    </row>
    <row r="10" spans="1:21">
      <c r="I10" s="6"/>
      <c r="K10" s="28"/>
      <c r="M10" s="27"/>
      <c r="T10" s="8"/>
      <c r="U10" s="8"/>
    </row>
    <row r="11" spans="1:21">
      <c r="I11" s="6"/>
      <c r="K11" s="28"/>
      <c r="M11" s="27"/>
      <c r="T11" s="8"/>
      <c r="U11" s="8"/>
    </row>
    <row r="12" spans="1:21">
      <c r="I12" s="6"/>
      <c r="K12" s="28"/>
      <c r="T12" s="8"/>
      <c r="U12" s="8"/>
    </row>
    <row r="13" spans="1:21">
      <c r="I13" s="6"/>
      <c r="K13" s="28"/>
      <c r="T13" s="8"/>
      <c r="U13" s="8"/>
    </row>
    <row r="14" spans="1:21">
      <c r="K14" s="28"/>
      <c r="T14" s="8"/>
      <c r="U14" s="8"/>
    </row>
    <row r="15" spans="1:21">
      <c r="K15" s="28"/>
      <c r="T15" s="8"/>
      <c r="U15" s="8"/>
    </row>
    <row r="16" spans="1:21">
      <c r="K16" s="28"/>
    </row>
    <row r="32" spans="19:19">
      <c r="S32" s="8"/>
    </row>
    <row r="33" spans="19:19">
      <c r="S33" s="8"/>
    </row>
    <row r="34" spans="19:19">
      <c r="S34" s="8"/>
    </row>
    <row r="35" spans="19:19">
      <c r="S35" s="8"/>
    </row>
  </sheetData>
  <mergeCells count="12">
    <mergeCell ref="H1:I2"/>
    <mergeCell ref="J1:J3"/>
    <mergeCell ref="B2:D2"/>
    <mergeCell ref="E2:G2"/>
    <mergeCell ref="A1:G1"/>
    <mergeCell ref="T3:U3"/>
    <mergeCell ref="K1:N1"/>
    <mergeCell ref="K2:L2"/>
    <mergeCell ref="M2:N2"/>
    <mergeCell ref="O1:R1"/>
    <mergeCell ref="O2:P2"/>
    <mergeCell ref="Q2:R2"/>
  </mergeCells>
  <phoneticPr fontId="5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A233-DB2D-4F1E-A3A2-CD40EDC5C8CF}">
  <dimension ref="A1:U35"/>
  <sheetViews>
    <sheetView zoomScale="75" zoomScaleNormal="75" workbookViewId="0">
      <selection activeCell="M6" sqref="M6"/>
    </sheetView>
  </sheetViews>
  <sheetFormatPr defaultColWidth="10.81640625" defaultRowHeight="19.8"/>
  <cols>
    <col min="1" max="1" width="23.453125" style="3" customWidth="1"/>
    <col min="2" max="3" width="8.6328125" style="10" customWidth="1"/>
    <col min="4" max="4" width="8.6328125" style="3" customWidth="1"/>
    <col min="5" max="6" width="8.6328125" style="10" customWidth="1"/>
    <col min="7" max="7" width="8.6328125" style="3" customWidth="1"/>
    <col min="8" max="8" width="8.6328125" style="9" customWidth="1"/>
    <col min="9" max="9" width="16.6328125" style="5" customWidth="1"/>
    <col min="10" max="10" width="8.6328125" style="3" customWidth="1"/>
    <col min="11" max="11" width="8.6328125" style="4" customWidth="1"/>
    <col min="12" max="12" width="16.6328125" style="4" customWidth="1"/>
    <col min="13" max="13" width="8.6328125" style="7" customWidth="1"/>
    <col min="14" max="14" width="16.6328125" style="9" customWidth="1"/>
    <col min="15" max="15" width="10.81640625" style="10"/>
    <col min="16" max="16" width="17.81640625" style="10" bestFit="1" customWidth="1"/>
    <col min="17" max="17" width="10.81640625" style="10"/>
    <col min="18" max="18" width="17.26953125" style="3" bestFit="1" customWidth="1"/>
    <col min="19" max="19" width="6.08984375" style="10" customWidth="1"/>
    <col min="20" max="20" width="10.81640625" style="10"/>
    <col min="21" max="21" width="12.90625" style="10" customWidth="1"/>
    <col min="22" max="16384" width="10.81640625" style="10"/>
  </cols>
  <sheetData>
    <row r="1" spans="1:21">
      <c r="A1" s="81" t="s">
        <v>11</v>
      </c>
      <c r="B1" s="81"/>
      <c r="C1" s="81"/>
      <c r="D1" s="81"/>
      <c r="E1" s="81"/>
      <c r="F1" s="81"/>
      <c r="G1" s="93"/>
      <c r="H1" s="97" t="s">
        <v>25</v>
      </c>
      <c r="I1" s="98"/>
      <c r="J1" s="82" t="s">
        <v>24</v>
      </c>
      <c r="K1" s="84" t="s">
        <v>8</v>
      </c>
      <c r="L1" s="85"/>
      <c r="M1" s="85"/>
      <c r="N1" s="93"/>
      <c r="O1" s="84" t="s">
        <v>21</v>
      </c>
      <c r="P1" s="85"/>
      <c r="Q1" s="85"/>
      <c r="R1" s="93"/>
    </row>
    <row r="2" spans="1:21">
      <c r="A2" s="12"/>
      <c r="B2" s="86" t="s">
        <v>9</v>
      </c>
      <c r="C2" s="86"/>
      <c r="D2" s="87"/>
      <c r="E2" s="99" t="s">
        <v>10</v>
      </c>
      <c r="F2" s="86"/>
      <c r="G2" s="87"/>
      <c r="H2" s="97"/>
      <c r="I2" s="98"/>
      <c r="J2" s="83"/>
      <c r="K2" s="94" t="s">
        <v>13</v>
      </c>
      <c r="L2" s="95"/>
      <c r="M2" s="95" t="s">
        <v>14</v>
      </c>
      <c r="N2" s="96"/>
      <c r="O2" s="94" t="s">
        <v>13</v>
      </c>
      <c r="P2" s="95"/>
      <c r="Q2" s="95" t="s">
        <v>14</v>
      </c>
      <c r="R2" s="96"/>
      <c r="T2" s="31" t="s">
        <v>56</v>
      </c>
      <c r="U2" s="31"/>
    </row>
    <row r="3" spans="1:21">
      <c r="A3" s="13" t="s">
        <v>1</v>
      </c>
      <c r="B3" s="14" t="s">
        <v>22</v>
      </c>
      <c r="C3" s="14" t="s">
        <v>2</v>
      </c>
      <c r="D3" s="17" t="s">
        <v>23</v>
      </c>
      <c r="E3" s="14" t="s">
        <v>22</v>
      </c>
      <c r="F3" s="14" t="s">
        <v>2</v>
      </c>
      <c r="G3" s="17" t="s">
        <v>0</v>
      </c>
      <c r="H3" s="18" t="s">
        <v>7</v>
      </c>
      <c r="I3" s="19" t="s">
        <v>20</v>
      </c>
      <c r="J3" s="83"/>
      <c r="K3" s="15" t="s">
        <v>16</v>
      </c>
      <c r="L3" s="14" t="s">
        <v>20</v>
      </c>
      <c r="M3" s="16" t="s">
        <v>17</v>
      </c>
      <c r="N3" s="13" t="s">
        <v>20</v>
      </c>
      <c r="O3" s="15" t="s">
        <v>16</v>
      </c>
      <c r="P3" s="14" t="s">
        <v>20</v>
      </c>
      <c r="Q3" s="16" t="s">
        <v>17</v>
      </c>
      <c r="R3" s="13" t="s">
        <v>20</v>
      </c>
      <c r="T3" s="67" t="s">
        <v>62</v>
      </c>
      <c r="U3" s="65" t="s">
        <v>32</v>
      </c>
    </row>
    <row r="4" spans="1:21">
      <c r="A4" s="3" t="s">
        <v>3</v>
      </c>
      <c r="B4" s="24">
        <v>35.299999999999997</v>
      </c>
      <c r="C4" s="24">
        <v>6</v>
      </c>
      <c r="D4" s="22">
        <v>16</v>
      </c>
      <c r="E4" s="21">
        <v>40</v>
      </c>
      <c r="F4" s="21">
        <v>7</v>
      </c>
      <c r="G4" s="22">
        <v>16</v>
      </c>
      <c r="H4" s="26">
        <f>(E4-B4)/SQRT((C4^2+F4^2)/2)</f>
        <v>0.72094708951652864</v>
      </c>
      <c r="I4" s="11" t="str">
        <f>IF(H4&lt;-2,"非常に大きな減少",IF(H4&lt;-1.2,"大きな減少",IF(H4&lt;-0.6,"中くらいの減少",IF(H4&lt;-0.2,"小さな減少",IF(H4&lt;0.2,"些少",IF(H4&lt;0.6,"小さな増加",IF(H4&lt;1.2,"中くらいの増加",IF(H4&lt;2,"大きな増加",IF(H4&gt;2,"非常に大きな増加")))))))))</f>
        <v>中くらいの増加</v>
      </c>
      <c r="J4" s="20">
        <f>SQRT((D4+G4)/(D4*G4)+H4^2/(2*(D4+G4)))</f>
        <v>0.36485794979609776</v>
      </c>
      <c r="K4" s="27">
        <f t="shared" ref="K4:K9" si="0">H4-1.96*J4</f>
        <v>5.8255079161770862E-3</v>
      </c>
      <c r="L4" s="11" t="str">
        <f>IF(K4&lt;-2,"非常に大きな減少",IF(K4&lt;-1.2,"大きな減少",IF(K4&lt;-0.6,"中くらいの減少",IF(K4&lt;-0.2,"小さな減少",IF(K4&lt;0.2,"些少",IF(K4&lt;0.6,"小さな増加",IF(K4&lt;1.2,"中くらいの増加",IF(K4&lt;2,"大きな増加",IF(K4&gt;2,"非常に大きな増加")))))))))</f>
        <v>些少</v>
      </c>
      <c r="M4" s="27">
        <f t="shared" ref="M4:M9" si="1">H4+1.96*J4</f>
        <v>1.4360686711168802</v>
      </c>
      <c r="N4" s="11" t="str">
        <f>IF(M4&lt;-2,"非常に大きな減少",IF(M4&lt;-1.2,"大きな減少",IF(M4&lt;-0.6,"中くらいの減少",IF(M4&lt;-0.2,"小さな減少",IF(M4&lt;0.2,"些少",IF(M4&lt;0.6,"小さな増加",IF(M4&lt;1.2,"中くらいの増加",IF(M4&lt;2,"大きな増加",IF(M4&gt;2,"非常に大きな増加")))))))))</f>
        <v>大きな増加</v>
      </c>
      <c r="O4" s="23">
        <f t="shared" ref="O4:O9" si="2">H4-1.64*J4</f>
        <v>0.12258005185092835</v>
      </c>
      <c r="P4" s="11" t="str">
        <f>IF(O4&lt;-2,"非常に大きな減少",IF(O4&lt;-1.2,"大きな減少",IF(O4&lt;-0.6,"中くらいの減少",IF(O4&lt;-0.2,"小さな減少",IF(O4&lt;0.2,"些少",IF(O4&lt;0.6,"小さな増加",IF(O4&lt;1.2,"中くらいの増加",IF(O4&lt;2,"大きな増加",IF(O4&gt;2,"非常に大きな増加")))))))))</f>
        <v>些少</v>
      </c>
      <c r="Q4" s="23">
        <f t="shared" ref="Q4:Q9" si="3">H4+1.64*J4</f>
        <v>1.3193141271821289</v>
      </c>
      <c r="R4" s="11" t="str">
        <f>IF(Q4&lt;-2,"非常に大きな減少",IF(Q4&lt;-1.2,"大きな減少",IF(Q4&lt;-0.6,"中くらいの減少",IF(Q4&lt;-0.2,"小さな減少",IF(Q4&lt;0.2,"些少",IF(Q4&lt;0.6,"小さな増加",IF(Q4&lt;1.2,"中くらいの増加",IF(Q4&lt;2,"大きな増加",IF(Q4&gt;2,"非常に大きな増加")))))))))</f>
        <v>大きな増加</v>
      </c>
      <c r="T4" s="67" t="s">
        <v>57</v>
      </c>
      <c r="U4" s="65" t="s">
        <v>33</v>
      </c>
    </row>
    <row r="5" spans="1:21" ht="17.100000000000001" customHeight="1">
      <c r="A5" s="3" t="s">
        <v>4</v>
      </c>
      <c r="B5" s="21">
        <v>109</v>
      </c>
      <c r="C5" s="21">
        <v>23</v>
      </c>
      <c r="D5" s="22">
        <v>12</v>
      </c>
      <c r="E5" s="21">
        <v>126</v>
      </c>
      <c r="F5" s="21">
        <v>25</v>
      </c>
      <c r="G5" s="22">
        <v>12</v>
      </c>
      <c r="H5" s="26">
        <f t="shared" ref="H5:H9" si="4">(E5-B5)/SQRT((C5^2+F5^2)/2)</f>
        <v>0.70771926010708264</v>
      </c>
      <c r="I5" s="11" t="str">
        <f t="shared" ref="I5:I9" si="5">IF(H5&lt;-2,"非常に大きな減少",IF(H5&lt;-1.2,"大きな減少",IF(H5&lt;-0.6,"中くらいの減少",IF(H5&lt;-0.2,"小さな減少",IF(H5&lt;0.2,"些少",IF(H5&lt;0.6,"小さな増加",IF(H5&lt;1.2,"中くらいの増加",IF(H5&lt;2,"大きな増加",IF(H5&gt;2,"非常に大きな増加")))))))))</f>
        <v>中くらいの増加</v>
      </c>
      <c r="J5" s="20">
        <f t="shared" ref="J5:J9" si="6">SQRT((D5+G5)/(D5*G5)+H5^2/(2*(D5+G5)))</f>
        <v>0.42083415555513365</v>
      </c>
      <c r="K5" s="27">
        <f t="shared" si="0"/>
        <v>-0.11711568478097933</v>
      </c>
      <c r="L5" s="11" t="str">
        <f t="shared" ref="L5:L9" si="7">IF(K5&lt;-2,"非常に大きな減少",IF(K5&lt;-1.2,"大きな減少",IF(K5&lt;-0.6,"中くらいの減少",IF(K5&lt;-0.2,"小さな減少",IF(K5&lt;0.2,"些少",IF(K5&lt;0.6,"小さな増加",IF(K5&lt;1.2,"中くらいの増加",IF(K5&lt;2,"大きな増加",IF(K5&gt;2,"非常に大きな増加")))))))))</f>
        <v>些少</v>
      </c>
      <c r="M5" s="27">
        <f t="shared" si="1"/>
        <v>1.5325542049951446</v>
      </c>
      <c r="N5" s="11" t="str">
        <f t="shared" ref="N5:N9" si="8">IF(M5&lt;-2,"非常に大きな減少",IF(M5&lt;-1.2,"大きな減少",IF(M5&lt;-0.6,"中くらいの減少",IF(M5&lt;-0.2,"小さな減少",IF(M5&lt;0.2,"些少",IF(M5&lt;0.6,"小さな増加",IF(M5&lt;1.2,"中くらいの増加",IF(M5&lt;2,"大きな増加",IF(M5&gt;2,"非常に大きな増加")))))))))</f>
        <v>大きな増加</v>
      </c>
      <c r="O5" s="23">
        <f t="shared" si="2"/>
        <v>1.7551244996663495E-2</v>
      </c>
      <c r="P5" s="11" t="str">
        <f t="shared" ref="P5:P9" si="9">IF(O5&lt;-2,"非常に大きな減少",IF(O5&lt;-1.2,"大きな減少",IF(O5&lt;-0.6,"中くらいの減少",IF(O5&lt;-0.2,"小さな減少",IF(O5&lt;0.2,"些少",IF(O5&lt;0.6,"小さな増加",IF(O5&lt;1.2,"中くらいの増加",IF(O5&lt;2,"大きな増加",IF(O5&gt;2,"非常に大きな増加")))))))))</f>
        <v>些少</v>
      </c>
      <c r="Q5" s="23">
        <f t="shared" si="3"/>
        <v>1.3978872752175018</v>
      </c>
      <c r="R5" s="11" t="str">
        <f t="shared" ref="R5:R9" si="10">IF(Q5&lt;-2,"非常に大きな減少",IF(Q5&lt;-1.2,"大きな減少",IF(Q5&lt;-0.6,"中くらいの減少",IF(Q5&lt;-0.2,"小さな減少",IF(Q5&lt;0.2,"些少",IF(Q5&lt;0.6,"小さな増加",IF(Q5&lt;1.2,"中くらいの増加",IF(Q5&lt;2,"大きな増加",IF(Q5&gt;2,"非常に大きな増加")))))))))</f>
        <v>大きな増加</v>
      </c>
      <c r="T5" s="67" t="s">
        <v>58</v>
      </c>
      <c r="U5" s="65" t="s">
        <v>34</v>
      </c>
    </row>
    <row r="6" spans="1:21" ht="21" customHeight="1">
      <c r="A6" s="3" t="s">
        <v>5</v>
      </c>
      <c r="B6" s="21">
        <v>2.06</v>
      </c>
      <c r="C6" s="21">
        <v>1.01</v>
      </c>
      <c r="D6" s="22">
        <v>20</v>
      </c>
      <c r="E6" s="21">
        <v>2.1</v>
      </c>
      <c r="F6" s="21">
        <v>0.93</v>
      </c>
      <c r="G6" s="22">
        <v>20</v>
      </c>
      <c r="H6" s="26">
        <f t="shared" si="4"/>
        <v>4.1202096209968411E-2</v>
      </c>
      <c r="I6" s="11" t="str">
        <f t="shared" si="5"/>
        <v>些少</v>
      </c>
      <c r="J6" s="20">
        <f t="shared" si="6"/>
        <v>0.31626131625469339</v>
      </c>
      <c r="K6" s="27">
        <f t="shared" si="0"/>
        <v>-0.57867008364923067</v>
      </c>
      <c r="L6" s="11" t="str">
        <f t="shared" si="7"/>
        <v>小さな減少</v>
      </c>
      <c r="M6" s="27">
        <f t="shared" si="1"/>
        <v>0.66107427606916747</v>
      </c>
      <c r="N6" s="11" t="str">
        <f t="shared" si="8"/>
        <v>中くらいの増加</v>
      </c>
      <c r="O6" s="23">
        <f t="shared" si="2"/>
        <v>-0.47746646244772872</v>
      </c>
      <c r="P6" s="11" t="str">
        <f t="shared" si="9"/>
        <v>小さな減少</v>
      </c>
      <c r="Q6" s="23">
        <f t="shared" si="3"/>
        <v>0.55987065486766552</v>
      </c>
      <c r="R6" s="11" t="str">
        <f t="shared" si="10"/>
        <v>小さな増加</v>
      </c>
      <c r="T6" s="67" t="s">
        <v>59</v>
      </c>
      <c r="U6" s="65" t="s">
        <v>35</v>
      </c>
    </row>
    <row r="7" spans="1:21">
      <c r="A7" s="3" t="s">
        <v>6</v>
      </c>
      <c r="B7" s="24">
        <v>16.5</v>
      </c>
      <c r="C7" s="24">
        <v>0.8</v>
      </c>
      <c r="D7" s="22">
        <v>15</v>
      </c>
      <c r="E7" s="21">
        <v>16.7</v>
      </c>
      <c r="F7" s="21">
        <v>0.65</v>
      </c>
      <c r="G7" s="22">
        <v>15</v>
      </c>
      <c r="H7" s="26">
        <f t="shared" si="4"/>
        <v>0.27439773622801317</v>
      </c>
      <c r="I7" s="11" t="str">
        <f t="shared" si="5"/>
        <v>小さな増加</v>
      </c>
      <c r="J7" s="20">
        <f t="shared" si="6"/>
        <v>0.36686269269866845</v>
      </c>
      <c r="K7" s="27">
        <f t="shared" si="0"/>
        <v>-0.44465314146137697</v>
      </c>
      <c r="L7" s="11" t="str">
        <f>IF(K7&lt;-2,"非常に大きな減少",IF(K7&lt;-1.2,"大きな減少",IF(K7&lt;-0.6,"中くらいの減少",IF(K7&lt;-0.2,"小さな減少",IF(K7&lt;0.2,"些少",IF(K7&lt;0.6,"小さな増加",IF(K7&lt;1.2,"中くらいの増加",IF(K7&lt;2,"大きな増加",IF(K7&gt;2,"非常に大きな増加")))))))))</f>
        <v>小さな減少</v>
      </c>
      <c r="M7" s="27">
        <f t="shared" si="1"/>
        <v>0.99344861391740324</v>
      </c>
      <c r="N7" s="11" t="str">
        <f t="shared" si="8"/>
        <v>中くらいの増加</v>
      </c>
      <c r="O7" s="23">
        <f t="shared" si="2"/>
        <v>-0.327257079797803</v>
      </c>
      <c r="P7" s="11" t="str">
        <f t="shared" si="9"/>
        <v>小さな減少</v>
      </c>
      <c r="Q7" s="23">
        <f t="shared" si="3"/>
        <v>0.87605255225382939</v>
      </c>
      <c r="R7" s="11" t="str">
        <f t="shared" si="10"/>
        <v>中くらいの増加</v>
      </c>
      <c r="T7" s="68" t="s">
        <v>60</v>
      </c>
      <c r="U7" s="66" t="s">
        <v>61</v>
      </c>
    </row>
    <row r="8" spans="1:21">
      <c r="A8" s="3" t="s">
        <v>15</v>
      </c>
      <c r="B8" s="21">
        <v>29.9</v>
      </c>
      <c r="C8" s="21">
        <v>0.85</v>
      </c>
      <c r="D8" s="22">
        <v>15</v>
      </c>
      <c r="E8" s="21">
        <v>30.2</v>
      </c>
      <c r="F8" s="21">
        <v>1.1000000000000001</v>
      </c>
      <c r="G8" s="22">
        <v>15</v>
      </c>
      <c r="H8" s="26">
        <f t="shared" si="4"/>
        <v>0.30519435836487779</v>
      </c>
      <c r="I8" s="11" t="str">
        <f t="shared" si="5"/>
        <v>小さな増加</v>
      </c>
      <c r="J8" s="20">
        <f t="shared" si="6"/>
        <v>0.36726792210359976</v>
      </c>
      <c r="K8" s="27">
        <f t="shared" si="0"/>
        <v>-0.41465076895817771</v>
      </c>
      <c r="L8" s="11" t="str">
        <f t="shared" si="7"/>
        <v>小さな減少</v>
      </c>
      <c r="M8" s="27">
        <f t="shared" si="1"/>
        <v>1.0250394856879332</v>
      </c>
      <c r="N8" s="11" t="str">
        <f t="shared" si="8"/>
        <v>中くらいの増加</v>
      </c>
      <c r="O8" s="23">
        <f t="shared" si="2"/>
        <v>-0.29712503388502581</v>
      </c>
      <c r="P8" s="11" t="str">
        <f t="shared" si="9"/>
        <v>小さな減少</v>
      </c>
      <c r="Q8" s="23">
        <f t="shared" si="3"/>
        <v>0.90751375061478146</v>
      </c>
      <c r="R8" s="11" t="str">
        <f t="shared" si="10"/>
        <v>中くらいの増加</v>
      </c>
    </row>
    <row r="9" spans="1:21">
      <c r="A9" s="3" t="s">
        <v>26</v>
      </c>
      <c r="B9" s="10">
        <v>55</v>
      </c>
      <c r="C9" s="10">
        <v>4.0999999999999996</v>
      </c>
      <c r="D9" s="3">
        <v>28</v>
      </c>
      <c r="E9" s="10">
        <v>54.3</v>
      </c>
      <c r="F9" s="10">
        <v>3.7</v>
      </c>
      <c r="G9" s="3">
        <v>28</v>
      </c>
      <c r="H9" s="26">
        <f t="shared" si="4"/>
        <v>-0.17925163190605509</v>
      </c>
      <c r="I9" s="11" t="str">
        <f t="shared" si="5"/>
        <v>些少</v>
      </c>
      <c r="J9" s="20">
        <f t="shared" si="6"/>
        <v>0.2677974172289066</v>
      </c>
      <c r="K9" s="27">
        <f t="shared" si="0"/>
        <v>-0.704134569674712</v>
      </c>
      <c r="L9" s="11" t="str">
        <f t="shared" si="7"/>
        <v>中くらいの減少</v>
      </c>
      <c r="M9" s="27">
        <f t="shared" si="1"/>
        <v>0.34563130586260182</v>
      </c>
      <c r="N9" s="11" t="str">
        <f t="shared" si="8"/>
        <v>小さな増加</v>
      </c>
      <c r="O9" s="23">
        <f t="shared" si="2"/>
        <v>-0.61843939616146182</v>
      </c>
      <c r="P9" s="11" t="str">
        <f t="shared" si="9"/>
        <v>中くらいの減少</v>
      </c>
      <c r="Q9" s="23">
        <f t="shared" si="3"/>
        <v>0.2599361323493517</v>
      </c>
      <c r="R9" s="11" t="str">
        <f t="shared" si="10"/>
        <v>小さな増加</v>
      </c>
    </row>
    <row r="10" spans="1:21">
      <c r="I10" s="6"/>
      <c r="K10" s="28"/>
      <c r="M10" s="27"/>
    </row>
    <row r="11" spans="1:21">
      <c r="I11" s="6"/>
      <c r="K11" s="28"/>
      <c r="M11" s="27"/>
    </row>
    <row r="12" spans="1:21">
      <c r="I12" s="6"/>
      <c r="K12" s="28"/>
    </row>
    <row r="13" spans="1:21">
      <c r="I13" s="6"/>
      <c r="K13" s="28"/>
    </row>
    <row r="14" spans="1:21">
      <c r="K14" s="28"/>
    </row>
    <row r="15" spans="1:21">
      <c r="K15" s="28"/>
    </row>
    <row r="16" spans="1:21">
      <c r="K16" s="28"/>
    </row>
    <row r="32" spans="19:19">
      <c r="S32" s="8"/>
    </row>
    <row r="33" spans="19:19">
      <c r="S33" s="8"/>
    </row>
    <row r="34" spans="19:19">
      <c r="S34" s="8"/>
    </row>
    <row r="35" spans="19:19">
      <c r="S35" s="8"/>
    </row>
  </sheetData>
  <mergeCells count="11">
    <mergeCell ref="Q2:R2"/>
    <mergeCell ref="A1:G1"/>
    <mergeCell ref="H1:I2"/>
    <mergeCell ref="J1:J3"/>
    <mergeCell ref="K1:N1"/>
    <mergeCell ref="O1:R1"/>
    <mergeCell ref="B2:D2"/>
    <mergeCell ref="E2:G2"/>
    <mergeCell ref="K2:L2"/>
    <mergeCell ref="M2:N2"/>
    <mergeCell ref="O2:P2"/>
  </mergeCells>
  <phoneticPr fontId="5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abSelected="1" workbookViewId="0">
      <selection activeCell="A2" sqref="A2"/>
    </sheetView>
  </sheetViews>
  <sheetFormatPr defaultColWidth="11" defaultRowHeight="19.8"/>
  <cols>
    <col min="1" max="1" width="24.26953125" style="1" customWidth="1"/>
    <col min="2" max="2" width="24.26953125" style="10" customWidth="1"/>
    <col min="3" max="3" width="17.453125" style="1" customWidth="1"/>
    <col min="4" max="4" width="10.81640625" style="1"/>
  </cols>
  <sheetData>
    <row r="1" spans="1:4" ht="26.4">
      <c r="A1" s="103" t="s">
        <v>67</v>
      </c>
      <c r="C1" s="10"/>
      <c r="D1" s="10"/>
    </row>
    <row r="2" spans="1:4">
      <c r="A2" s="25" t="s">
        <v>1</v>
      </c>
      <c r="B2" s="25"/>
      <c r="C2" s="25" t="s">
        <v>18</v>
      </c>
      <c r="D2" s="25" t="s">
        <v>19</v>
      </c>
    </row>
    <row r="3" spans="1:4">
      <c r="A3" s="101" t="str">
        <f>'TAB-3.効果量と信頼区間（Cohen''s d)'!A4</f>
        <v>CMJ(㎝)</v>
      </c>
      <c r="B3" s="29" t="s">
        <v>12</v>
      </c>
      <c r="C3" s="30">
        <f>'TAB-3.効果量と信頼区間（Cohen''s d)'!H4</f>
        <v>0.72094708951652864</v>
      </c>
      <c r="D3" s="1">
        <v>6</v>
      </c>
    </row>
    <row r="4" spans="1:4">
      <c r="A4" s="101"/>
      <c r="B4" s="29" t="s">
        <v>13</v>
      </c>
      <c r="C4" s="30">
        <f>'TAB-3.効果量と信頼区間（Cohen''s d)'!K4</f>
        <v>5.8255079161770862E-3</v>
      </c>
      <c r="D4" s="1">
        <v>6</v>
      </c>
    </row>
    <row r="5" spans="1:4">
      <c r="A5" s="101"/>
      <c r="B5" s="29" t="s">
        <v>14</v>
      </c>
      <c r="C5" s="30">
        <f>'TAB-3.効果量と信頼区間（Cohen''s d)'!M4</f>
        <v>1.4360686711168802</v>
      </c>
      <c r="D5" s="1">
        <v>6</v>
      </c>
    </row>
    <row r="6" spans="1:4">
      <c r="A6" s="100" t="str">
        <f>'TAB-3.効果量と信頼区間（Cohen''s d)'!A5</f>
        <v>スクワット1RM(kg)</v>
      </c>
      <c r="B6" s="29" t="s">
        <v>12</v>
      </c>
      <c r="C6" s="30">
        <f>'TAB-3.効果量と信頼区間（Cohen''s d)'!H5</f>
        <v>0.70771926010708264</v>
      </c>
      <c r="D6" s="1">
        <v>5</v>
      </c>
    </row>
    <row r="7" spans="1:4">
      <c r="A7" s="100"/>
      <c r="B7" s="29" t="s">
        <v>13</v>
      </c>
      <c r="C7" s="30">
        <f>'TAB-3.効果量と信頼区間（Cohen''s d)'!K5</f>
        <v>-0.11711568478097933</v>
      </c>
      <c r="D7" s="1">
        <v>5</v>
      </c>
    </row>
    <row r="8" spans="1:4">
      <c r="A8" s="100"/>
      <c r="B8" s="29" t="s">
        <v>14</v>
      </c>
      <c r="C8" s="30">
        <f>'TAB-3.効果量と信頼区間（Cohen''s d)'!M5</f>
        <v>1.5325542049951446</v>
      </c>
      <c r="D8" s="1">
        <v>5</v>
      </c>
    </row>
    <row r="9" spans="1:4">
      <c r="A9" s="100" t="str">
        <f>'TAB-3.効果量と信頼区間（Cohen''s d)'!A6</f>
        <v>RSI(m/s)</v>
      </c>
      <c r="B9" s="29" t="s">
        <v>12</v>
      </c>
      <c r="C9" s="30">
        <f>'TAB-3.効果量と信頼区間（Cohen''s d)'!H6</f>
        <v>4.1202096209968411E-2</v>
      </c>
      <c r="D9" s="1">
        <v>4</v>
      </c>
    </row>
    <row r="10" spans="1:4">
      <c r="A10" s="100"/>
      <c r="B10" s="29" t="s">
        <v>13</v>
      </c>
      <c r="C10" s="30">
        <f>'TAB-3.効果量と信頼区間（Cohen''s d)'!K6</f>
        <v>-0.57867008364923067</v>
      </c>
      <c r="D10" s="1">
        <v>4</v>
      </c>
    </row>
    <row r="11" spans="1:4">
      <c r="A11" s="100"/>
      <c r="B11" s="29" t="s">
        <v>14</v>
      </c>
      <c r="C11" s="30">
        <f>'TAB-3.効果量と信頼区間（Cohen''s d)'!M6</f>
        <v>0.66107427606916747</v>
      </c>
      <c r="D11" s="1">
        <v>4</v>
      </c>
    </row>
    <row r="12" spans="1:4">
      <c r="A12" s="100" t="str">
        <f>'TAB-3.効果量と信頼区間（Cohen''s d)'!A7</f>
        <v>5mスピード(㎞/h)</v>
      </c>
      <c r="B12" s="29" t="s">
        <v>12</v>
      </c>
      <c r="C12" s="30">
        <f>'TAB-3.効果量と信頼区間（Cohen''s d)'!H7</f>
        <v>0.27439773622801317</v>
      </c>
      <c r="D12" s="1">
        <v>3</v>
      </c>
    </row>
    <row r="13" spans="1:4">
      <c r="A13" s="100"/>
      <c r="B13" s="29" t="s">
        <v>13</v>
      </c>
      <c r="C13" s="30">
        <f>'TAB-3.効果量と信頼区間（Cohen''s d)'!K7</f>
        <v>-0.44465314146137697</v>
      </c>
      <c r="D13" s="1">
        <v>3</v>
      </c>
    </row>
    <row r="14" spans="1:4">
      <c r="A14" s="100"/>
      <c r="B14" s="29" t="s">
        <v>14</v>
      </c>
      <c r="C14" s="30">
        <f>'TAB-3.効果量と信頼区間（Cohen''s d)'!M7</f>
        <v>0.99344861391740324</v>
      </c>
      <c r="D14" s="1">
        <v>3</v>
      </c>
    </row>
    <row r="15" spans="1:4">
      <c r="A15" s="102" t="str">
        <f>'TAB-3.効果量と信頼区間（Cohen''s d)'!A8</f>
        <v>20-30スピード(km/h)</v>
      </c>
      <c r="B15" s="29" t="s">
        <v>12</v>
      </c>
      <c r="C15" s="30">
        <f>'TAB-3.効果量と信頼区間（Cohen''s d)'!H8</f>
        <v>0.30519435836487779</v>
      </c>
      <c r="D15" s="1">
        <v>2</v>
      </c>
    </row>
    <row r="16" spans="1:4">
      <c r="A16" s="102"/>
      <c r="B16" s="29" t="s">
        <v>13</v>
      </c>
      <c r="C16" s="30">
        <f>'TAB-3.効果量と信頼区間（Cohen''s d)'!K8</f>
        <v>-0.41465076895817771</v>
      </c>
      <c r="D16" s="1">
        <v>2</v>
      </c>
    </row>
    <row r="17" spans="1:4">
      <c r="A17" s="102"/>
      <c r="B17" s="29" t="s">
        <v>14</v>
      </c>
      <c r="C17" s="30">
        <f>'TAB-3.効果量と信頼区間（Cohen''s d)'!M8</f>
        <v>1.0250394856879332</v>
      </c>
      <c r="D17" s="1">
        <v>2</v>
      </c>
    </row>
    <row r="18" spans="1:4">
      <c r="A18" s="100" t="str">
        <f>'TAB-3.効果量と信頼区間（Cohen''s d)'!A9</f>
        <v>相対的ピークパワー(W/kg)</v>
      </c>
      <c r="B18" s="29" t="s">
        <v>12</v>
      </c>
      <c r="C18" s="30">
        <f>'TAB-3.効果量と信頼区間（Cohen''s d)'!H9</f>
        <v>-0.17925163190605509</v>
      </c>
      <c r="D18" s="1">
        <v>1</v>
      </c>
    </row>
    <row r="19" spans="1:4">
      <c r="A19" s="100"/>
      <c r="B19" s="29" t="s">
        <v>13</v>
      </c>
      <c r="C19" s="30">
        <f>'TAB-3.効果量と信頼区間（Cohen''s d)'!K9</f>
        <v>-0.704134569674712</v>
      </c>
      <c r="D19" s="1">
        <v>1</v>
      </c>
    </row>
    <row r="20" spans="1:4">
      <c r="A20" s="100"/>
      <c r="B20" s="29" t="s">
        <v>14</v>
      </c>
      <c r="C20" s="30">
        <f>'TAB-3.効果量と信頼区間（Cohen''s d)'!M9</f>
        <v>0.34563130586260182</v>
      </c>
      <c r="D20" s="1">
        <v>1</v>
      </c>
    </row>
  </sheetData>
  <mergeCells count="6">
    <mergeCell ref="A18:A20"/>
    <mergeCell ref="A3:A5"/>
    <mergeCell ref="A6:A8"/>
    <mergeCell ref="A9:A11"/>
    <mergeCell ref="A12:A14"/>
    <mergeCell ref="A15:A17"/>
  </mergeCells>
  <phoneticPr fontId="5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TAB-1.サンプル数30未満の臨界値</vt:lpstr>
      <vt:lpstr>TAB-2.平均値の信頼区間の自動計算</vt:lpstr>
      <vt:lpstr>TAB-3.効果量と信頼区間（Cohen's d)</vt:lpstr>
      <vt:lpstr>TAB-4.効果量と信頼区間（Hopkins et al.)</vt:lpstr>
      <vt:lpstr>TAB-5.効果量と信頼区間のフォレストプロット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長谷川 裕</cp:lastModifiedBy>
  <dcterms:created xsi:type="dcterms:W3CDTF">2018-10-15T10:21:43Z</dcterms:created>
  <dcterms:modified xsi:type="dcterms:W3CDTF">2020-12-19T07:28:50Z</dcterms:modified>
</cp:coreProperties>
</file>